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H30" i="1"/>
  <c r="L30" i="1" s="1"/>
  <c r="BM29" i="1"/>
  <c r="BL29" i="1"/>
  <c r="BK29" i="1"/>
  <c r="AU29" i="1" s="1"/>
  <c r="BJ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N26" i="1"/>
  <c r="H26" i="1"/>
  <c r="AV26" i="1" s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W25" i="1"/>
  <c r="V25" i="1"/>
  <c r="U25" i="1" s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BM23" i="1"/>
  <c r="BL23" i="1"/>
  <c r="BJ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G23" i="1" s="1"/>
  <c r="Y23" i="1" s="1"/>
  <c r="W23" i="1"/>
  <c r="V23" i="1"/>
  <c r="N23" i="1"/>
  <c r="BM22" i="1"/>
  <c r="BL22" i="1"/>
  <c r="BJ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H22" i="1" s="1"/>
  <c r="W22" i="1"/>
  <c r="V22" i="1"/>
  <c r="N22" i="1"/>
  <c r="BM21" i="1"/>
  <c r="BL21" i="1"/>
  <c r="BJ21" i="1"/>
  <c r="BK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W21" i="1"/>
  <c r="V21" i="1"/>
  <c r="U21" i="1" s="1"/>
  <c r="N21" i="1"/>
  <c r="BM20" i="1"/>
  <c r="BL20" i="1"/>
  <c r="BK20" i="1" s="1"/>
  <c r="BJ20" i="1"/>
  <c r="BG20" i="1"/>
  <c r="BF20" i="1"/>
  <c r="BE20" i="1"/>
  <c r="BD20" i="1"/>
  <c r="BH20" i="1" s="1"/>
  <c r="BI20" i="1" s="1"/>
  <c r="BC20" i="1"/>
  <c r="AX20" i="1" s="1"/>
  <c r="AZ20" i="1"/>
  <c r="AS20" i="1"/>
  <c r="AM20" i="1"/>
  <c r="AL20" i="1"/>
  <c r="AG20" i="1"/>
  <c r="AE20" i="1"/>
  <c r="AF20" i="1" s="1"/>
  <c r="W20" i="1"/>
  <c r="V20" i="1"/>
  <c r="U20" i="1" s="1"/>
  <c r="N20" i="1"/>
  <c r="BM19" i="1"/>
  <c r="Q19" i="1" s="1"/>
  <c r="BL19" i="1"/>
  <c r="BJ19" i="1"/>
  <c r="BK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AF19" i="1" s="1"/>
  <c r="W19" i="1"/>
  <c r="V19" i="1"/>
  <c r="U19" i="1" s="1"/>
  <c r="N19" i="1"/>
  <c r="AW21" i="1" l="1"/>
  <c r="AU25" i="1"/>
  <c r="AW25" i="1" s="1"/>
  <c r="Q25" i="1"/>
  <c r="G19" i="1"/>
  <c r="Y19" i="1" s="1"/>
  <c r="U22" i="1"/>
  <c r="BK22" i="1"/>
  <c r="AU22" i="1" s="1"/>
  <c r="AW22" i="1" s="1"/>
  <c r="Q27" i="1"/>
  <c r="BK30" i="1"/>
  <c r="Q30" i="1" s="1"/>
  <c r="H19" i="1"/>
  <c r="AV19" i="1" s="1"/>
  <c r="AY19" i="1" s="1"/>
  <c r="BK23" i="1"/>
  <c r="AU23" i="1" s="1"/>
  <c r="AW23" i="1" s="1"/>
  <c r="U24" i="1"/>
  <c r="BK24" i="1"/>
  <c r="Q24" i="1" s="1"/>
  <c r="U28" i="1"/>
  <c r="Q29" i="1"/>
  <c r="L22" i="1"/>
  <c r="AV22" i="1"/>
  <c r="Q21" i="1"/>
  <c r="AF23" i="1"/>
  <c r="H23" i="1"/>
  <c r="AV23" i="1" s="1"/>
  <c r="AY23" i="1" s="1"/>
  <c r="L26" i="1"/>
  <c r="G26" i="1"/>
  <c r="AF26" i="1"/>
  <c r="I26" i="1"/>
  <c r="H29" i="1"/>
  <c r="L29" i="1" s="1"/>
  <c r="G29" i="1"/>
  <c r="AF29" i="1"/>
  <c r="AV30" i="1"/>
  <c r="AU30" i="1"/>
  <c r="AW30" i="1" s="1"/>
  <c r="Q20" i="1"/>
  <c r="AU20" i="1"/>
  <c r="AW20" i="1" s="1"/>
  <c r="AU26" i="1"/>
  <c r="AY26" i="1" s="1"/>
  <c r="Q26" i="1"/>
  <c r="H21" i="1"/>
  <c r="L21" i="1" s="1"/>
  <c r="G21" i="1"/>
  <c r="AF21" i="1"/>
  <c r="U23" i="1"/>
  <c r="Q23" i="1"/>
  <c r="BK28" i="1"/>
  <c r="G30" i="1"/>
  <c r="AF30" i="1"/>
  <c r="I30" i="1"/>
  <c r="AW19" i="1"/>
  <c r="H25" i="1"/>
  <c r="G25" i="1"/>
  <c r="AF25" i="1"/>
  <c r="R29" i="1"/>
  <c r="S29" i="1" s="1"/>
  <c r="G22" i="1"/>
  <c r="AF22" i="1"/>
  <c r="I22" i="1"/>
  <c r="R25" i="1"/>
  <c r="S25" i="1" s="1"/>
  <c r="Z25" i="1" s="1"/>
  <c r="AW26" i="1"/>
  <c r="AF27" i="1"/>
  <c r="H27" i="1"/>
  <c r="AV27" i="1" s="1"/>
  <c r="AY27" i="1" s="1"/>
  <c r="R27" i="1"/>
  <c r="S27" i="1" s="1"/>
  <c r="O27" i="1" s="1"/>
  <c r="M27" i="1" s="1"/>
  <c r="P27" i="1" s="1"/>
  <c r="I28" i="1"/>
  <c r="H28" i="1"/>
  <c r="AV28" i="1" s="1"/>
  <c r="G28" i="1"/>
  <c r="G20" i="1"/>
  <c r="G24" i="1"/>
  <c r="H20" i="1"/>
  <c r="L20" i="1" s="1"/>
  <c r="H24" i="1"/>
  <c r="L24" i="1" s="1"/>
  <c r="AY30" i="1" l="1"/>
  <c r="AU24" i="1"/>
  <c r="AW24" i="1" s="1"/>
  <c r="Q22" i="1"/>
  <c r="R22" i="1" s="1"/>
  <c r="S22" i="1" s="1"/>
  <c r="L28" i="1"/>
  <c r="I27" i="1"/>
  <c r="J27" i="1" s="1"/>
  <c r="K27" i="1" s="1"/>
  <c r="L19" i="1"/>
  <c r="L23" i="1"/>
  <c r="I19" i="1"/>
  <c r="R19" i="1"/>
  <c r="S19" i="1" s="1"/>
  <c r="Y28" i="1"/>
  <c r="AV25" i="1"/>
  <c r="AY25" i="1" s="1"/>
  <c r="I25" i="1"/>
  <c r="Y20" i="1"/>
  <c r="T27" i="1"/>
  <c r="X27" i="1" s="1"/>
  <c r="AA27" i="1"/>
  <c r="L25" i="1"/>
  <c r="R23" i="1"/>
  <c r="S23" i="1" s="1"/>
  <c r="Y26" i="1"/>
  <c r="I23" i="1"/>
  <c r="Y24" i="1"/>
  <c r="T29" i="1"/>
  <c r="X29" i="1" s="1"/>
  <c r="AA29" i="1"/>
  <c r="R24" i="1"/>
  <c r="S24" i="1" s="1"/>
  <c r="R26" i="1"/>
  <c r="S26" i="1" s="1"/>
  <c r="R20" i="1"/>
  <c r="S20" i="1" s="1"/>
  <c r="I24" i="1"/>
  <c r="AV24" i="1"/>
  <c r="AY24" i="1" s="1"/>
  <c r="Y22" i="1"/>
  <c r="Y30" i="1"/>
  <c r="Y21" i="1"/>
  <c r="R30" i="1"/>
  <c r="S30" i="1" s="1"/>
  <c r="O29" i="1"/>
  <c r="M29" i="1" s="1"/>
  <c r="P29" i="1" s="1"/>
  <c r="Y29" i="1"/>
  <c r="Z27" i="1"/>
  <c r="R21" i="1"/>
  <c r="S21" i="1" s="1"/>
  <c r="I20" i="1"/>
  <c r="AV20" i="1"/>
  <c r="AY20" i="1" s="1"/>
  <c r="Z29" i="1"/>
  <c r="L27" i="1"/>
  <c r="T25" i="1"/>
  <c r="X25" i="1" s="1"/>
  <c r="AA25" i="1"/>
  <c r="O25" i="1"/>
  <c r="M25" i="1" s="1"/>
  <c r="P25" i="1" s="1"/>
  <c r="Y25" i="1"/>
  <c r="Q28" i="1"/>
  <c r="AU28" i="1"/>
  <c r="AW28" i="1" s="1"/>
  <c r="AV21" i="1"/>
  <c r="AY21" i="1" s="1"/>
  <c r="I21" i="1"/>
  <c r="AV29" i="1"/>
  <c r="AY29" i="1" s="1"/>
  <c r="I29" i="1"/>
  <c r="AY22" i="1"/>
  <c r="AB29" i="1" l="1"/>
  <c r="T19" i="1"/>
  <c r="X19" i="1" s="1"/>
  <c r="Z19" i="1"/>
  <c r="AA19" i="1"/>
  <c r="AB19" i="1" s="1"/>
  <c r="O19" i="1"/>
  <c r="M19" i="1" s="1"/>
  <c r="P19" i="1" s="1"/>
  <c r="J19" i="1" s="1"/>
  <c r="K19" i="1" s="1"/>
  <c r="T21" i="1"/>
  <c r="X21" i="1" s="1"/>
  <c r="AA21" i="1"/>
  <c r="Z21" i="1"/>
  <c r="AA30" i="1"/>
  <c r="T30" i="1"/>
  <c r="X30" i="1" s="1"/>
  <c r="Z30" i="1"/>
  <c r="O30" i="1"/>
  <c r="M30" i="1" s="1"/>
  <c r="P30" i="1" s="1"/>
  <c r="J30" i="1" s="1"/>
  <c r="K30" i="1" s="1"/>
  <c r="AA26" i="1"/>
  <c r="T26" i="1"/>
  <c r="X26" i="1" s="1"/>
  <c r="Z26" i="1"/>
  <c r="T23" i="1"/>
  <c r="X23" i="1" s="1"/>
  <c r="AA23" i="1"/>
  <c r="O23" i="1"/>
  <c r="M23" i="1" s="1"/>
  <c r="P23" i="1" s="1"/>
  <c r="J23" i="1" s="1"/>
  <c r="K23" i="1" s="1"/>
  <c r="Z23" i="1"/>
  <c r="AY28" i="1"/>
  <c r="R28" i="1"/>
  <c r="S28" i="1" s="1"/>
  <c r="AA22" i="1"/>
  <c r="T22" i="1"/>
  <c r="X22" i="1" s="1"/>
  <c r="Z22" i="1"/>
  <c r="J25" i="1"/>
  <c r="K25" i="1" s="1"/>
  <c r="T20" i="1"/>
  <c r="X20" i="1" s="1"/>
  <c r="AA20" i="1"/>
  <c r="Z20" i="1"/>
  <c r="T24" i="1"/>
  <c r="X24" i="1" s="1"/>
  <c r="AA24" i="1"/>
  <c r="Z24" i="1"/>
  <c r="O24" i="1"/>
  <c r="M24" i="1" s="1"/>
  <c r="P24" i="1" s="1"/>
  <c r="J24" i="1" s="1"/>
  <c r="K24" i="1" s="1"/>
  <c r="O20" i="1"/>
  <c r="M20" i="1" s="1"/>
  <c r="P20" i="1" s="1"/>
  <c r="J20" i="1" s="1"/>
  <c r="K20" i="1" s="1"/>
  <c r="AB25" i="1"/>
  <c r="J29" i="1"/>
  <c r="K29" i="1" s="1"/>
  <c r="O21" i="1"/>
  <c r="M21" i="1" s="1"/>
  <c r="P21" i="1" s="1"/>
  <c r="J21" i="1" s="1"/>
  <c r="K21" i="1" s="1"/>
  <c r="O22" i="1"/>
  <c r="M22" i="1" s="1"/>
  <c r="P22" i="1" s="1"/>
  <c r="J22" i="1" s="1"/>
  <c r="K22" i="1" s="1"/>
  <c r="O26" i="1"/>
  <c r="M26" i="1" s="1"/>
  <c r="P26" i="1" s="1"/>
  <c r="J26" i="1" s="1"/>
  <c r="K26" i="1" s="1"/>
  <c r="AB27" i="1"/>
  <c r="AB23" i="1" l="1"/>
  <c r="AB26" i="1"/>
  <c r="AB30" i="1"/>
  <c r="AB20" i="1"/>
  <c r="AB24" i="1"/>
  <c r="AB22" i="1"/>
  <c r="AB21" i="1"/>
  <c r="T28" i="1"/>
  <c r="X28" i="1" s="1"/>
  <c r="AA28" i="1"/>
  <c r="Z28" i="1"/>
  <c r="O28" i="1"/>
  <c r="M28" i="1" s="1"/>
  <c r="P28" i="1" s="1"/>
  <c r="J28" i="1" s="1"/>
  <c r="K28" i="1" s="1"/>
  <c r="AB28" i="1" l="1"/>
</calcChain>
</file>

<file path=xl/sharedStrings.xml><?xml version="1.0" encoding="utf-8"?>
<sst xmlns="http://schemas.openxmlformats.org/spreadsheetml/2006/main" count="891" uniqueCount="425">
  <si>
    <t>File opened</t>
  </si>
  <si>
    <t>2020-09-11 16:07:15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</si>
  <si>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</si>
  <si>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</si>
  <si>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</si>
  <si>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</si>
  <si>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</si>
  <si>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</si>
  <si>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</si>
  <si>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</si>
  <si>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</si>
  <si>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</si>
  <si>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</si>
  <si>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{"h2oaspan2b": "0.0948874", "oxygen": "21", "flowmeterzero": "1.06113", "co2aspanconc1": "993", "h2oaspan2": "0", "tazero": "0.197292", "h2oaspan2a": "0.0933829", "co2aspanconc2": "296.7", "h2obspan2b": "0.0952042", "co2bspanconc2": "296.7", "co2bzero": "0.862588", "h2obzero": "1.06811", "flowazero": "0.28716", "co2bspan2b": "0.180118", "h2obspanconc2": "0", "h2oaspanconc1": "19.45", "chamberpressurezero": "2.59421", "h2obspan2": "0", "tbzero": "0.155348", "h2oaspanconc2": "0", "ssb_ref": "37590.7", "h2obspan1": "1.02611", "h2oaspan1": "1.01611", "co2bspan1": "0.957744", "co2bspan2": "-0.0264927", "co2aspan1": "0.959104", "co2aspan2a": "0.188041", "flowbzero": "0.30082", "ssa_ref": "32565.6", "co2aspan2b": "0.179462", "h2obspanconc1": "19.45", "h2oazero": "1.05097", "co2bspan2a": "0.189054", "co2aspan2": "-0.0251474", "h2obspan2a": "0.0927813", "co2bspanconc1": "993", "co2azero": "0.870173"}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</si>
  <si>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</si>
  <si>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</si>
  <si>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</si>
  <si>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</si>
  <si>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</si>
  <si>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</si>
  <si>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</si>
  <si>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</si>
  <si>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</si>
  <si>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16:07:15</t>
  </si>
  <si>
    <t>Stability Definition:	CO2_r (Meas): Slp&lt;0.1 Per=20	H2O_s (Meas): Slp&lt;0.5 Per=20	H2O_r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</si>
  <si>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</si>
  <si>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</si>
  <si>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</si>
  <si>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</si>
  <si>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</si>
  <si>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</si>
  <si>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</si>
  <si>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</si>
  <si>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</si>
  <si>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</si>
  <si>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</si>
  <si>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</si>
  <si>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</si>
  <si>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</si>
  <si>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</si>
  <si>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</si>
  <si>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</si>
  <si>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</si>
  <si>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</si>
  <si>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</si>
  <si>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</si>
  <si>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</si>
  <si>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</si>
  <si>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</si>
  <si>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</si>
  <si>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</si>
  <si>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</si>
  <si>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</si>
  <si>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</si>
  <si>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</si>
  <si>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</si>
  <si>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</si>
  <si>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</si>
  <si>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</si>
  <si>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</si>
  <si>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</si>
  <si>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</si>
  <si>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</si>
  <si>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</si>
  <si>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</si>
  <si>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</si>
  <si>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</si>
  <si>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</si>
  <si>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</si>
  <si>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</si>
  <si>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</si>
  <si>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</si>
  <si>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</si>
  <si>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</si>
  <si>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</si>
  <si>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</si>
  <si>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</si>
  <si>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</si>
  <si>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</si>
  <si>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</si>
  <si>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</si>
  <si>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</si>
  <si>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</si>
  <si>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</si>
  <si>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</si>
  <si>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</si>
  <si>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</si>
  <si>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</si>
  <si>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</si>
  <si>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</si>
  <si>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</si>
  <si>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</si>
  <si>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</si>
  <si>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</si>
  <si>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</si>
  <si>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</si>
  <si>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</si>
  <si>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</si>
  <si>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</si>
  <si>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</si>
  <si>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</si>
  <si>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</si>
  <si>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</si>
  <si>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</si>
  <si>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</si>
  <si>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</si>
  <si>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</si>
  <si>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</si>
  <si>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</si>
  <si>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</si>
  <si>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</si>
  <si>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</si>
  <si>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</si>
  <si>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</si>
  <si>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</si>
  <si>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</si>
  <si>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</si>
  <si>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</si>
  <si>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</si>
  <si>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</si>
  <si>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</si>
  <si>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</si>
  <si>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</si>
  <si>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</si>
  <si>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</si>
  <si>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</si>
  <si>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</si>
  <si>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</si>
  <si>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</si>
  <si>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</si>
  <si>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</si>
  <si>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</si>
  <si>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</si>
  <si>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</si>
  <si>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</si>
  <si>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</si>
  <si>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</si>
  <si>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</si>
  <si>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</si>
  <si>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</si>
  <si>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</si>
  <si>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</si>
  <si>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</si>
  <si>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</si>
  <si>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</si>
  <si>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</si>
  <si>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</si>
  <si>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</si>
  <si>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</si>
  <si>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</si>
  <si>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</si>
  <si>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</si>
  <si>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</si>
  <si>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</si>
  <si>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</si>
  <si>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</si>
  <si>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</si>
  <si>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</si>
  <si>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</si>
  <si>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</si>
  <si>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</si>
  <si>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</si>
  <si>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</si>
  <si>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</si>
  <si>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</si>
  <si>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</si>
  <si>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</si>
  <si>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</si>
  <si>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</si>
  <si>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</si>
  <si>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</si>
  <si>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</si>
  <si>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</si>
  <si>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</si>
  <si>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</si>
  <si>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</si>
  <si>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</si>
  <si>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</si>
  <si>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</si>
  <si>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</si>
  <si>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</si>
  <si>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</si>
  <si>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</si>
  <si>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</si>
  <si>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</si>
  <si>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</si>
  <si>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</si>
  <si>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</si>
  <si>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</si>
  <si>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</si>
  <si>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</si>
  <si>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</si>
  <si>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</si>
  <si>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</si>
  <si>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</si>
  <si>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</si>
  <si>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</si>
  <si>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</si>
  <si>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</si>
  <si>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</si>
  <si>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</si>
  <si>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</si>
  <si>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</si>
  <si>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</si>
  <si>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</si>
  <si>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</si>
  <si>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</si>
  <si>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</si>
  <si>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</si>
  <si>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</si>
  <si>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</si>
  <si>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</si>
  <si>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</si>
  <si>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</si>
  <si>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</si>
  <si>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</si>
  <si>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</si>
  <si>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</si>
  <si>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</si>
  <si>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</si>
  <si>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</si>
  <si>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</si>
  <si>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</si>
  <si>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</si>
  <si>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</si>
  <si>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</si>
  <si>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</si>
  <si>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</si>
  <si>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</si>
  <si>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</si>
  <si>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</si>
  <si>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</si>
  <si>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</si>
  <si>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</si>
  <si>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</si>
  <si>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</si>
  <si>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</si>
  <si>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</si>
  <si>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</si>
  <si>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</si>
  <si>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</si>
  <si>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</si>
  <si>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</si>
  <si>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</si>
  <si>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</si>
  <si>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</si>
  <si>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</si>
  <si>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</si>
  <si>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</si>
  <si>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</si>
  <si>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</si>
  <si>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</si>
  <si>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</si>
  <si>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</si>
  <si>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</si>
  <si>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</si>
  <si>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</si>
  <si>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</si>
  <si>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</si>
  <si>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</si>
  <si>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</si>
  <si>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</si>
  <si>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</si>
  <si>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</si>
  <si>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</si>
  <si>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</si>
  <si>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</si>
  <si>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</si>
  <si>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</si>
  <si>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</si>
  <si>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</si>
  <si>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</si>
  <si>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</si>
  <si>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</si>
  <si>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</si>
  <si>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</si>
  <si>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</si>
  <si>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</si>
  <si>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</si>
  <si>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</si>
  <si>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</si>
  <si>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AccH2O_hum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</si>
  <si>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</si>
  <si>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</si>
  <si>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</si>
  <si>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</si>
  <si>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</si>
  <si>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</si>
  <si>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</si>
  <si>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</si>
  <si>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</si>
  <si>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</si>
  <si>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</si>
  <si>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</si>
  <si>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</si>
  <si>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</si>
  <si>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</si>
  <si>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</si>
  <si>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</si>
  <si>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</si>
  <si>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</si>
  <si>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</si>
  <si>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</si>
  <si>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</si>
  <si>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</si>
  <si>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</si>
  <si>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</si>
  <si>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</si>
  <si>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</si>
  <si>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</si>
  <si>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</si>
  <si>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</si>
  <si>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</si>
  <si>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</si>
  <si>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</si>
  <si>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</si>
  <si>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</si>
  <si>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</si>
  <si>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</si>
  <si>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</si>
  <si>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</si>
  <si>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</si>
  <si>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</si>
  <si>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</si>
  <si>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</si>
  <si>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</si>
  <si>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</si>
  <si>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</si>
  <si>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</si>
  <si>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</si>
  <si>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</si>
  <si>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</si>
  <si>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</si>
  <si>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</si>
  <si>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</si>
  <si>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</si>
  <si>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</si>
  <si>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</si>
  <si>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</si>
  <si>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</si>
  <si>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</si>
  <si>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</si>
  <si>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</si>
  <si>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</si>
  <si>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</si>
  <si>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</si>
  <si>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</si>
  <si>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</si>
  <si>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</si>
  <si>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</si>
  <si>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</si>
  <si>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</si>
  <si>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</si>
  <si>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</si>
  <si>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</si>
  <si>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</si>
  <si>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</si>
  <si>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</si>
  <si>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</si>
  <si>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</si>
  <si>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MPF-2123-20161005-17_43_39</t>
  </si>
  <si>
    <t>4/4</t>
  </si>
  <si>
    <t>11111111</t>
  </si>
  <si>
    <t>oooooooo</t>
  </si>
  <si>
    <t>off</t>
  </si>
  <si>
    <t>20200911 16:46:11</t>
  </si>
  <si>
    <t>16:46:11</t>
  </si>
  <si>
    <t>MPF-2126-20161005-20_33_29</t>
  </si>
  <si>
    <t>DARK-2127-20161005-20_33_31</t>
  </si>
  <si>
    <t>16:45:45</t>
  </si>
  <si>
    <t>20200911 16:47:44</t>
  </si>
  <si>
    <t>16:47:44</t>
  </si>
  <si>
    <t>MPF-2128-20161005-20_35_02</t>
  </si>
  <si>
    <t>DARK-2129-20161005-20_35_04</t>
  </si>
  <si>
    <t>16:47:08</t>
  </si>
  <si>
    <t>20200911 16:49:11</t>
  </si>
  <si>
    <t>16:49:11</t>
  </si>
  <si>
    <t>MPF-2130-20161005-20_36_29</t>
  </si>
  <si>
    <t>DARK-2131-20161005-20_36_31</t>
  </si>
  <si>
    <t>16:48:44</t>
  </si>
  <si>
    <t>20200911 16:50:35</t>
  </si>
  <si>
    <t>16:50:35</t>
  </si>
  <si>
    <t>MPF-2132-20161005-20_37_53</t>
  </si>
  <si>
    <t>DARK-2133-20161005-20_37_55</t>
  </si>
  <si>
    <t>16:50:08</t>
  </si>
  <si>
    <t>20200911 16:51:59</t>
  </si>
  <si>
    <t>16:51:59</t>
  </si>
  <si>
    <t>MPF-2134-20161005-20_39_17</t>
  </si>
  <si>
    <t>DARK-2135-20161005-20_39_19</t>
  </si>
  <si>
    <t>16:51:33</t>
  </si>
  <si>
    <t>20200911 16:53:25</t>
  </si>
  <si>
    <t>16:53:25</t>
  </si>
  <si>
    <t>MPF-2136-20161005-20_40_43</t>
  </si>
  <si>
    <t>DARK-2137-20161005-20_40_45</t>
  </si>
  <si>
    <t>16:52:59</t>
  </si>
  <si>
    <t>20200911 16:54:47</t>
  </si>
  <si>
    <t>16:54:47</t>
  </si>
  <si>
    <t>MPF-2138-20161005-20_42_05</t>
  </si>
  <si>
    <t>DARK-2139-20161005-20_42_07</t>
  </si>
  <si>
    <t>16:54:21</t>
  </si>
  <si>
    <t>20200911 16:56:11</t>
  </si>
  <si>
    <t>16:56:11</t>
  </si>
  <si>
    <t>MPF-2140-20161005-20_43_29</t>
  </si>
  <si>
    <t>DARK-2141-20161005-20_43_31</t>
  </si>
  <si>
    <t>16:55:43</t>
  </si>
  <si>
    <t>20200911 16:57:36</t>
  </si>
  <si>
    <t>16:57:36</t>
  </si>
  <si>
    <t>MPF-2142-20161005-20_44_54</t>
  </si>
  <si>
    <t>DARK-2143-20161005-20_44_56</t>
  </si>
  <si>
    <t>16:57:09</t>
  </si>
  <si>
    <t>20200911 16:59:01</t>
  </si>
  <si>
    <t>16:59:01</t>
  </si>
  <si>
    <t>MPF-2144-20161005-20_46_19</t>
  </si>
  <si>
    <t>DARK-2145-20161005-20_46_21</t>
  </si>
  <si>
    <t>16:58:33</t>
  </si>
  <si>
    <t>20200911 17:00:20</t>
  </si>
  <si>
    <t>17:00:20</t>
  </si>
  <si>
    <t>MPF-2146-20161005-20_47_38</t>
  </si>
  <si>
    <t>-</t>
  </si>
  <si>
    <t>16:59:55</t>
  </si>
  <si>
    <t>20200911 17:23:42</t>
  </si>
  <si>
    <t>17:23:42</t>
  </si>
  <si>
    <t>MPF-2147-20161005-21_11_00</t>
  </si>
  <si>
    <t>17:23:59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</si>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</sst>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2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424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1599860771.5999999</v>
      </c>
      <c r="C19">
        <v>2329</v>
      </c>
      <c r="D19" t="s">
        <v>365</v>
      </c>
      <c r="E19" t="s">
        <v>366</v>
      </c>
      <c r="F19">
        <v>1599860771.5999999</v>
      </c>
      <c r="G19">
        <f t="shared" ref="G19:G30" si="0">BU19*AE19*(BQ19-BR19)/(100*$B$7*(1000-AE19*BQ19))</f>
        <v>3.605773145554467E-3</v>
      </c>
      <c r="H19">
        <f t="shared" ref="H19:H30" si="1">BU19*AE19*(BP19-BO19*(1000-AE19*BR19)/(1000-AE19*BQ19))/(100*$B$7)</f>
        <v>17.758767173185682</v>
      </c>
      <c r="I19">
        <f t="shared" ref="I19:I30" si="2">BO19 - IF(AE19&gt;1, H19*$B$7*100/(AG19*CC19), 0)</f>
        <v>377.07398020234353</v>
      </c>
      <c r="J19">
        <f t="shared" ref="J19:J30" si="3">((P19-G19/2)*I19-H19)/(P19+G19/2)</f>
        <v>239.64809228875325</v>
      </c>
      <c r="K19">
        <f t="shared" ref="K19:K30" si="4">J19*(BV19+BW19)/1000</f>
        <v>24.273229853152458</v>
      </c>
      <c r="L19">
        <f t="shared" ref="L19:L30" si="5">(BO19 - IF(AE19&gt;1, H19*$B$7*100/(AG19*CC19), 0))*(BV19+BW19)/1000</f>
        <v>38.192682051757309</v>
      </c>
      <c r="M19">
        <f t="shared" ref="M19:M30" si="6">2/((1/O19-1/N19)+SIGN(O19)*SQRT((1/O19-1/N19)*(1/O19-1/N19) + 4*$C$7/(($C$7+1)*($C$7+1))*(2*1/O19*1/N19-1/N19*1/N19)))</f>
        <v>0.23020228305690912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2.283260109333463</v>
      </c>
      <c r="O19">
        <f t="shared" ref="O19:O30" si="8">G19*(1000-(1000*0.61365*EXP(17.502*S19/(240.97+S19))/(BV19+BW19)+BQ19)/2)/(1000*0.61365*EXP(17.502*S19/(240.97+S19))/(BV19+BW19)-BQ19)</f>
        <v>0.21804169228490769</v>
      </c>
      <c r="P19">
        <f t="shared" ref="P19:P30" si="9">1/(($C$7+1)/(M19/1.6)+1/(N19/1.37)) + $C$7/(($C$7+1)/(M19/1.6) + $C$7/(N19/1.37))</f>
        <v>0.13731508235683071</v>
      </c>
      <c r="Q19">
        <f t="shared" ref="Q19:Q30" si="10">(BK19*BM19)</f>
        <v>209.74366114623936</v>
      </c>
      <c r="R19">
        <f t="shared" ref="R19:R30" si="11">(BX19+(Q19+2*0.95*0.0000000567*(((BX19+$B$9)+273)^4-(BX19+273)^4)-44100*G19)/(1.84*29.3*N19+8*0.95*0.0000000567*(BX19+273)^3))</f>
        <v>27.370226065800765</v>
      </c>
      <c r="S19">
        <f t="shared" ref="S19:S30" si="12">($C$9*BY19+$D$9*BZ19+$E$9*R19)</f>
        <v>26.5307</v>
      </c>
      <c r="T19">
        <f t="shared" ref="T19:T30" si="13">0.61365*EXP(17.502*S19/(240.97+S19))</f>
        <v>3.4816855955622508</v>
      </c>
      <c r="U19">
        <f t="shared" ref="U19:U30" si="14">(V19/W19*100)</f>
        <v>51.729221138064894</v>
      </c>
      <c r="V19">
        <f t="shared" ref="V19:V30" si="15">BQ19*(BV19+BW19)/1000</f>
        <v>1.8507864715371001</v>
      </c>
      <c r="W19">
        <f t="shared" ref="W19:W30" si="16">0.61365*EXP(17.502*BX19/(240.97+BX19))</f>
        <v>3.5778355653130074</v>
      </c>
      <c r="X19">
        <f t="shared" ref="X19:X30" si="17">(T19-BQ19*(BV19+BW19)/1000)</f>
        <v>1.6308991240251507</v>
      </c>
      <c r="Y19">
        <f t="shared" ref="Y19:Y30" si="18">(-G19*44100)</f>
        <v>-159.01459571895199</v>
      </c>
      <c r="Z19">
        <f t="shared" ref="Z19:Z30" si="19">2*29.3*N19*0.92*(BX19-S19)</f>
        <v>56.993040103660682</v>
      </c>
      <c r="AA19">
        <f t="shared" ref="AA19:AA30" si="20">2*0.95*0.0000000567*(((BX19+$B$9)+273)^4-(S19+273)^4)</f>
        <v>5.3741341549555592</v>
      </c>
      <c r="AB19">
        <f t="shared" ref="AB19:AB30" si="21">Q19+AA19+Y19+Z19</f>
        <v>113.09623968590361</v>
      </c>
      <c r="AC19">
        <v>21</v>
      </c>
      <c r="AD19">
        <v>4</v>
      </c>
      <c r="AE19">
        <f t="shared" ref="AE19:AE30" si="22">IF(AC19*$H$15&gt;=AG19,1,(AG19/(AG19-AC19*$H$15)))</f>
        <v>1.0007833214201567</v>
      </c>
      <c r="AF19">
        <f t="shared" ref="AF19:AF30" si="23">(AE19-1)*100</f>
        <v>7.8332142015669071E-2</v>
      </c>
      <c r="AG19">
        <f t="shared" ref="AG19:AG30" si="24">MAX(0,($B$15+$C$15*CC19)/(1+$D$15*CC19)*BV19/(BX19+273)*$E$15)</f>
        <v>53659.836713310615</v>
      </c>
      <c r="AH19" t="s">
        <v>360</v>
      </c>
      <c r="AI19">
        <v>10235.6</v>
      </c>
      <c r="AJ19">
        <v>801.81200000000001</v>
      </c>
      <c r="AK19">
        <v>3824.7</v>
      </c>
      <c r="AL19">
        <f t="shared" ref="AL19:AL30" si="25">AK19-AJ19</f>
        <v>3022.8879999999999</v>
      </c>
      <c r="AM19">
        <f t="shared" ref="AM19:AM30" si="26">AL19/AK19</f>
        <v>0.79035950532067878</v>
      </c>
      <c r="AN19">
        <v>-0.88490292070944099</v>
      </c>
      <c r="AO19" t="s">
        <v>367</v>
      </c>
      <c r="AP19">
        <v>10243.299999999999</v>
      </c>
      <c r="AQ19">
        <v>883.60284000000001</v>
      </c>
      <c r="AR19">
        <v>1258.25</v>
      </c>
      <c r="AS19">
        <f t="shared" ref="AS19:AS30" si="27">1-AQ19/AR19</f>
        <v>0.2977525610967614</v>
      </c>
      <c r="AT19">
        <v>0.5</v>
      </c>
      <c r="AU19">
        <f t="shared" ref="AU19:AU30" si="28">BK19</f>
        <v>1093.2546001759902</v>
      </c>
      <c r="AV19">
        <f t="shared" ref="AV19:AV30" si="29">H19</f>
        <v>17.758767173185682</v>
      </c>
      <c r="AW19">
        <f t="shared" ref="AW19:AW30" si="30">AS19*AT19*AU19</f>
        <v>162.75967856660847</v>
      </c>
      <c r="AX19">
        <f t="shared" ref="AX19:AX30" si="31">BC19/AR19</f>
        <v>0.47365785813630046</v>
      </c>
      <c r="AY19">
        <f t="shared" ref="AY19:AY30" si="32">(AV19-AN19)/AU19</f>
        <v>1.7053365328528136E-2</v>
      </c>
      <c r="AZ19">
        <f t="shared" ref="AZ19:AZ30" si="33">(AK19-AR19)/AR19</f>
        <v>2.0396979932445856</v>
      </c>
      <c r="BA19" t="s">
        <v>368</v>
      </c>
      <c r="BB19">
        <v>662.27</v>
      </c>
      <c r="BC19">
        <f t="shared" ref="BC19:BC30" si="34">AR19-BB19</f>
        <v>595.98</v>
      </c>
      <c r="BD19">
        <f t="shared" ref="BD19:BD30" si="35">(AR19-AQ19)/(AR19-BB19)</f>
        <v>0.62862371220510749</v>
      </c>
      <c r="BE19">
        <f t="shared" ref="BE19:BE30" si="36">(AK19-AR19)/(AK19-BB19)</f>
        <v>0.81154365472121115</v>
      </c>
      <c r="BF19">
        <f t="shared" ref="BF19:BF30" si="37">(AR19-AQ19)/(AR19-AJ19)</f>
        <v>0.82080624312612005</v>
      </c>
      <c r="BG19">
        <f t="shared" ref="BG19:BG30" si="38">(AK19-AR19)/(AK19-AJ19)</f>
        <v>0.84900598368183</v>
      </c>
      <c r="BH19">
        <f t="shared" ref="BH19:BH30" si="39">(BD19*BB19/AQ19)</f>
        <v>0.47116035285952285</v>
      </c>
      <c r="BI19">
        <f t="shared" ref="BI19:BI30" si="40">(1-BH19)</f>
        <v>0.52883964714047715</v>
      </c>
      <c r="BJ19">
        <f t="shared" ref="BJ19:BJ30" si="41">$B$13*CD19+$C$13*CE19+$F$13*CP19*(1-CS19)</f>
        <v>1300.06</v>
      </c>
      <c r="BK19">
        <f t="shared" ref="BK19:BK30" si="42">BJ19*BL19</f>
        <v>1093.2546001759902</v>
      </c>
      <c r="BL19">
        <f t="shared" ref="BL19:BL30" si="43">($B$13*$D$11+$C$13*$D$11+$F$13*((DC19+CU19)/MAX(DC19+CU19+DD19, 0.1)*$I$11+DD19/MAX(DC19+CU19+DD19, 0.1)*$J$11))/($B$13+$C$13+$F$13)</f>
        <v>0.84092626507698898</v>
      </c>
      <c r="BM19">
        <f t="shared" ref="BM19:BM30" si="44">($B$13*$K$11+$C$13*$K$11+$F$13*((DC19+CU19)/MAX(DC19+CU19+DD19, 0.1)*$P$11+DD19/MAX(DC19+CU19+DD19, 0.1)*$Q$11))/($B$13+$C$13+$F$13)</f>
        <v>0.19185253015397805</v>
      </c>
      <c r="BN19">
        <v>1599860771.5999999</v>
      </c>
      <c r="BO19">
        <v>377.07400000000001</v>
      </c>
      <c r="BP19">
        <v>399.99900000000002</v>
      </c>
      <c r="BQ19">
        <v>18.2727</v>
      </c>
      <c r="BR19">
        <v>14.0283</v>
      </c>
      <c r="BS19">
        <v>377.46199999999999</v>
      </c>
      <c r="BT19">
        <v>18.514900000000001</v>
      </c>
      <c r="BU19">
        <v>500.00900000000001</v>
      </c>
      <c r="BV19">
        <v>101.187</v>
      </c>
      <c r="BW19">
        <v>9.9973000000000006E-2</v>
      </c>
      <c r="BX19">
        <v>26.9937</v>
      </c>
      <c r="BY19">
        <v>26.5307</v>
      </c>
      <c r="BZ19">
        <v>999.9</v>
      </c>
      <c r="CA19">
        <v>0</v>
      </c>
      <c r="CB19">
        <v>0</v>
      </c>
      <c r="CC19">
        <v>10030</v>
      </c>
      <c r="CD19">
        <v>0</v>
      </c>
      <c r="CE19">
        <v>12.459300000000001</v>
      </c>
      <c r="CF19">
        <v>-22.9251</v>
      </c>
      <c r="CG19">
        <v>384.09199999999998</v>
      </c>
      <c r="CH19">
        <v>405.69</v>
      </c>
      <c r="CI19">
        <v>4.24444</v>
      </c>
      <c r="CJ19">
        <v>399.99900000000002</v>
      </c>
      <c r="CK19">
        <v>14.0283</v>
      </c>
      <c r="CL19">
        <v>1.84897</v>
      </c>
      <c r="CM19">
        <v>1.4194800000000001</v>
      </c>
      <c r="CN19">
        <v>16.207000000000001</v>
      </c>
      <c r="CO19">
        <v>12.1274</v>
      </c>
      <c r="CP19">
        <v>1300.06</v>
      </c>
      <c r="CQ19">
        <v>0.96900299999999995</v>
      </c>
      <c r="CR19">
        <v>3.0997400000000001E-2</v>
      </c>
      <c r="CS19">
        <v>0</v>
      </c>
      <c r="CT19">
        <v>884.03599999999994</v>
      </c>
      <c r="CU19">
        <v>4.9998100000000001</v>
      </c>
      <c r="CV19">
        <v>11913.8</v>
      </c>
      <c r="CW19">
        <v>10977.9</v>
      </c>
      <c r="CX19">
        <v>46.186999999999998</v>
      </c>
      <c r="CY19">
        <v>48</v>
      </c>
      <c r="CZ19">
        <v>47.311999999999998</v>
      </c>
      <c r="DA19">
        <v>47.061999999999998</v>
      </c>
      <c r="DB19">
        <v>47.875</v>
      </c>
      <c r="DC19">
        <v>1254.92</v>
      </c>
      <c r="DD19">
        <v>40.14</v>
      </c>
      <c r="DE19">
        <v>0</v>
      </c>
      <c r="DF19">
        <v>2328.2999999523199</v>
      </c>
      <c r="DG19">
        <v>0</v>
      </c>
      <c r="DH19">
        <v>883.60284000000001</v>
      </c>
      <c r="DI19">
        <v>-0.346000003451365</v>
      </c>
      <c r="DJ19">
        <v>-2.9384615016031002</v>
      </c>
      <c r="DK19">
        <v>11913.512000000001</v>
      </c>
      <c r="DL19">
        <v>15</v>
      </c>
      <c r="DM19">
        <v>1599860745.5999999</v>
      </c>
      <c r="DN19" t="s">
        <v>369</v>
      </c>
      <c r="DO19">
        <v>1599860737.5999999</v>
      </c>
      <c r="DP19">
        <v>1599860745.5999999</v>
      </c>
      <c r="DQ19">
        <v>57</v>
      </c>
      <c r="DR19">
        <v>-2.4E-2</v>
      </c>
      <c r="DS19">
        <v>5.0000000000000001E-3</v>
      </c>
      <c r="DT19">
        <v>-0.38800000000000001</v>
      </c>
      <c r="DU19">
        <v>-0.24199999999999999</v>
      </c>
      <c r="DV19">
        <v>400</v>
      </c>
      <c r="DW19">
        <v>14</v>
      </c>
      <c r="DX19">
        <v>0.04</v>
      </c>
      <c r="DY19">
        <v>0.02</v>
      </c>
      <c r="DZ19">
        <v>399.987219512195</v>
      </c>
      <c r="EA19">
        <v>7.0975609756616403E-2</v>
      </c>
      <c r="EB19">
        <v>1.7844193145961001E-2</v>
      </c>
      <c r="EC19">
        <v>1</v>
      </c>
      <c r="ED19">
        <v>377.06200000000001</v>
      </c>
      <c r="EE19">
        <v>6.2129032257269602E-2</v>
      </c>
      <c r="EF19">
        <v>9.4151559355328193E-3</v>
      </c>
      <c r="EG19">
        <v>1</v>
      </c>
      <c r="EH19">
        <v>14.024734146341499</v>
      </c>
      <c r="EI19">
        <v>1.8068989547076201E-2</v>
      </c>
      <c r="EJ19">
        <v>1.8172090307696999E-3</v>
      </c>
      <c r="EK19">
        <v>1</v>
      </c>
      <c r="EL19">
        <v>18.2469170731707</v>
      </c>
      <c r="EM19">
        <v>0.36279094076655699</v>
      </c>
      <c r="EN19">
        <v>9.6516655715259997E-2</v>
      </c>
      <c r="EO19">
        <v>1</v>
      </c>
      <c r="EP19">
        <v>4</v>
      </c>
      <c r="EQ19">
        <v>4</v>
      </c>
      <c r="ER19" t="s">
        <v>361</v>
      </c>
      <c r="ES19">
        <v>2.9981399999999998</v>
      </c>
      <c r="ET19">
        <v>2.6941799999999998</v>
      </c>
      <c r="EU19">
        <v>9.5460699999999996E-2</v>
      </c>
      <c r="EV19">
        <v>0.100261</v>
      </c>
      <c r="EW19">
        <v>9.0443800000000005E-2</v>
      </c>
      <c r="EX19">
        <v>7.3400999999999994E-2</v>
      </c>
      <c r="EY19">
        <v>28365.200000000001</v>
      </c>
      <c r="EZ19">
        <v>31877.1</v>
      </c>
      <c r="FA19">
        <v>27410.7</v>
      </c>
      <c r="FB19">
        <v>30683.3</v>
      </c>
      <c r="FC19">
        <v>34985.699999999997</v>
      </c>
      <c r="FD19">
        <v>39103.9</v>
      </c>
      <c r="FE19">
        <v>40517.1</v>
      </c>
      <c r="FF19">
        <v>45176.1</v>
      </c>
      <c r="FG19">
        <v>1.9155500000000001</v>
      </c>
      <c r="FH19">
        <v>1.9260299999999999</v>
      </c>
      <c r="FI19">
        <v>4.5757699999999998E-2</v>
      </c>
      <c r="FJ19">
        <v>0</v>
      </c>
      <c r="FK19">
        <v>25.781400000000001</v>
      </c>
      <c r="FL19">
        <v>999.9</v>
      </c>
      <c r="FM19">
        <v>33.439</v>
      </c>
      <c r="FN19">
        <v>31.532</v>
      </c>
      <c r="FO19">
        <v>15.3668</v>
      </c>
      <c r="FP19">
        <v>61.654699999999998</v>
      </c>
      <c r="FQ19">
        <v>36.810899999999997</v>
      </c>
      <c r="FR19">
        <v>1</v>
      </c>
      <c r="FS19">
        <v>0.24393500000000001</v>
      </c>
      <c r="FT19">
        <v>2.71312</v>
      </c>
      <c r="FU19">
        <v>20.1783</v>
      </c>
      <c r="FV19">
        <v>5.2229799999999997</v>
      </c>
      <c r="FW19">
        <v>12.027900000000001</v>
      </c>
      <c r="FX19">
        <v>4.9598000000000004</v>
      </c>
      <c r="FY19">
        <v>3.3019699999999998</v>
      </c>
      <c r="FZ19">
        <v>999.9</v>
      </c>
      <c r="GA19">
        <v>9831.1</v>
      </c>
      <c r="GB19">
        <v>9999</v>
      </c>
      <c r="GC19">
        <v>9999</v>
      </c>
      <c r="GD19">
        <v>1.87971</v>
      </c>
      <c r="GE19">
        <v>1.8766099999999999</v>
      </c>
      <c r="GF19">
        <v>1.8788100000000001</v>
      </c>
      <c r="GG19">
        <v>1.8786099999999999</v>
      </c>
      <c r="GH19">
        <v>1.8800300000000001</v>
      </c>
      <c r="GI19">
        <v>1.8730199999999999</v>
      </c>
      <c r="GJ19">
        <v>1.8806</v>
      </c>
      <c r="GK19">
        <v>1.87469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-0.38800000000000001</v>
      </c>
      <c r="GZ19">
        <v>-0.2422</v>
      </c>
      <c r="HA19">
        <v>-0.38750000000004498</v>
      </c>
      <c r="HB19">
        <v>0</v>
      </c>
      <c r="HC19">
        <v>0</v>
      </c>
      <c r="HD19">
        <v>0</v>
      </c>
      <c r="HE19">
        <v>-0.24217999999999801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0.6</v>
      </c>
      <c r="HN19">
        <v>0.4</v>
      </c>
      <c r="HO19">
        <v>2</v>
      </c>
      <c r="HP19">
        <v>497.74</v>
      </c>
      <c r="HQ19">
        <v>487.82499999999999</v>
      </c>
      <c r="HR19">
        <v>22.996400000000001</v>
      </c>
      <c r="HS19">
        <v>30.430499999999999</v>
      </c>
      <c r="HT19">
        <v>29.9999</v>
      </c>
      <c r="HU19">
        <v>30.3809</v>
      </c>
      <c r="HV19">
        <v>30.392099999999999</v>
      </c>
      <c r="HW19">
        <v>20.5259</v>
      </c>
      <c r="HX19">
        <v>100</v>
      </c>
      <c r="HY19">
        <v>0</v>
      </c>
      <c r="HZ19">
        <v>23</v>
      </c>
      <c r="IA19">
        <v>400</v>
      </c>
      <c r="IB19">
        <v>12.2913</v>
      </c>
      <c r="IC19">
        <v>104.294</v>
      </c>
      <c r="ID19">
        <v>100.902</v>
      </c>
    </row>
    <row r="20" spans="1:238" x14ac:dyDescent="0.35">
      <c r="A20">
        <v>3</v>
      </c>
      <c r="B20">
        <v>1599860864.5999999</v>
      </c>
      <c r="C20">
        <v>2422</v>
      </c>
      <c r="D20" t="s">
        <v>370</v>
      </c>
      <c r="E20" t="s">
        <v>371</v>
      </c>
      <c r="F20">
        <v>1599860864.5999999</v>
      </c>
      <c r="G20">
        <f t="shared" si="0"/>
        <v>3.5173658004203257E-3</v>
      </c>
      <c r="H20">
        <f t="shared" si="1"/>
        <v>17.509827214040744</v>
      </c>
      <c r="I20">
        <f t="shared" si="2"/>
        <v>377.3799803697903</v>
      </c>
      <c r="J20">
        <f t="shared" si="3"/>
        <v>240.83220912135354</v>
      </c>
      <c r="K20">
        <f t="shared" si="4"/>
        <v>24.393920230948275</v>
      </c>
      <c r="L20">
        <f t="shared" si="5"/>
        <v>38.224858591313954</v>
      </c>
      <c r="M20">
        <f t="shared" si="6"/>
        <v>0.22825676696425237</v>
      </c>
      <c r="N20">
        <f t="shared" si="7"/>
        <v>2.2786885561005215</v>
      </c>
      <c r="O20">
        <f t="shared" si="8"/>
        <v>0.2162724743465555</v>
      </c>
      <c r="P20">
        <f t="shared" si="9"/>
        <v>0.13619458047809921</v>
      </c>
      <c r="Q20">
        <f t="shared" si="10"/>
        <v>177.79794484112531</v>
      </c>
      <c r="R20">
        <f t="shared" si="11"/>
        <v>27.097971254164314</v>
      </c>
      <c r="S20">
        <f t="shared" si="12"/>
        <v>26.363800000000001</v>
      </c>
      <c r="T20">
        <f t="shared" si="13"/>
        <v>3.4475834173635449</v>
      </c>
      <c r="U20">
        <f t="shared" si="14"/>
        <v>51.714349053086373</v>
      </c>
      <c r="V20">
        <f t="shared" si="15"/>
        <v>1.8432672381752999</v>
      </c>
      <c r="W20">
        <f t="shared" si="16"/>
        <v>3.5643245480729719</v>
      </c>
      <c r="X20">
        <f t="shared" si="17"/>
        <v>1.604316179188245</v>
      </c>
      <c r="Y20">
        <f t="shared" si="18"/>
        <v>-155.11583179853636</v>
      </c>
      <c r="Z20">
        <f t="shared" si="19"/>
        <v>69.470915780335858</v>
      </c>
      <c r="AA20">
        <f t="shared" si="20"/>
        <v>6.5562799956371451</v>
      </c>
      <c r="AB20">
        <f t="shared" si="21"/>
        <v>98.709308818561951</v>
      </c>
      <c r="AC20">
        <v>20</v>
      </c>
      <c r="AD20">
        <v>4</v>
      </c>
      <c r="AE20">
        <f t="shared" si="22"/>
        <v>1.000747956828826</v>
      </c>
      <c r="AF20">
        <f t="shared" si="23"/>
        <v>7.479568288260019E-2</v>
      </c>
      <c r="AG20">
        <f t="shared" si="24"/>
        <v>53519.022395960274</v>
      </c>
      <c r="AH20" t="s">
        <v>360</v>
      </c>
      <c r="AI20">
        <v>10235.6</v>
      </c>
      <c r="AJ20">
        <v>801.81200000000001</v>
      </c>
      <c r="AK20">
        <v>3824.7</v>
      </c>
      <c r="AL20">
        <f t="shared" si="25"/>
        <v>3022.8879999999999</v>
      </c>
      <c r="AM20">
        <f t="shared" si="26"/>
        <v>0.79035950532067878</v>
      </c>
      <c r="AN20">
        <v>-0.88490292070944099</v>
      </c>
      <c r="AO20" t="s">
        <v>372</v>
      </c>
      <c r="AP20">
        <v>10244.700000000001</v>
      </c>
      <c r="AQ20">
        <v>905.83515999999997</v>
      </c>
      <c r="AR20">
        <v>1384.16</v>
      </c>
      <c r="AS20">
        <f t="shared" si="27"/>
        <v>0.34557048318113515</v>
      </c>
      <c r="AT20">
        <v>0.5</v>
      </c>
      <c r="AU20">
        <f t="shared" si="28"/>
        <v>925.3086002042395</v>
      </c>
      <c r="AV20">
        <f t="shared" si="29"/>
        <v>17.509827214040744</v>
      </c>
      <c r="AW20">
        <f t="shared" si="30"/>
        <v>159.87967003211944</v>
      </c>
      <c r="AX20">
        <f t="shared" si="31"/>
        <v>0.5099049242862097</v>
      </c>
      <c r="AY20">
        <f t="shared" si="32"/>
        <v>1.9879562484008028E-2</v>
      </c>
      <c r="AZ20">
        <f t="shared" si="33"/>
        <v>1.7631921165183215</v>
      </c>
      <c r="BA20" t="s">
        <v>373</v>
      </c>
      <c r="BB20">
        <v>678.37</v>
      </c>
      <c r="BC20">
        <f t="shared" si="34"/>
        <v>705.79000000000008</v>
      </c>
      <c r="BD20">
        <f t="shared" si="35"/>
        <v>0.67771552444778205</v>
      </c>
      <c r="BE20">
        <f t="shared" si="36"/>
        <v>0.77567832999081465</v>
      </c>
      <c r="BF20">
        <f t="shared" si="37"/>
        <v>0.82137285609292043</v>
      </c>
      <c r="BG20">
        <f t="shared" si="38"/>
        <v>0.80735376236235024</v>
      </c>
      <c r="BH20">
        <f t="shared" si="39"/>
        <v>0.50753371101166123</v>
      </c>
      <c r="BI20">
        <f t="shared" si="40"/>
        <v>0.49246628898833877</v>
      </c>
      <c r="BJ20">
        <f t="shared" si="41"/>
        <v>1100.1500000000001</v>
      </c>
      <c r="BK20">
        <f t="shared" si="42"/>
        <v>925.3086002042395</v>
      </c>
      <c r="BL20">
        <f t="shared" si="43"/>
        <v>0.84107494451142062</v>
      </c>
      <c r="BM20">
        <f t="shared" si="44"/>
        <v>0.19214988902284136</v>
      </c>
      <c r="BN20">
        <v>1599860864.5999999</v>
      </c>
      <c r="BO20">
        <v>377.38</v>
      </c>
      <c r="BP20">
        <v>399.96800000000002</v>
      </c>
      <c r="BQ20">
        <v>18.197900000000001</v>
      </c>
      <c r="BR20">
        <v>14.0572</v>
      </c>
      <c r="BS20">
        <v>377.774</v>
      </c>
      <c r="BT20">
        <v>18.4407</v>
      </c>
      <c r="BU20">
        <v>500.02100000000002</v>
      </c>
      <c r="BV20">
        <v>101.19</v>
      </c>
      <c r="BW20">
        <v>0.100107</v>
      </c>
      <c r="BX20">
        <v>26.929300000000001</v>
      </c>
      <c r="BY20">
        <v>26.363800000000001</v>
      </c>
      <c r="BZ20">
        <v>999.9</v>
      </c>
      <c r="CA20">
        <v>0</v>
      </c>
      <c r="CB20">
        <v>0</v>
      </c>
      <c r="CC20">
        <v>10000</v>
      </c>
      <c r="CD20">
        <v>0</v>
      </c>
      <c r="CE20">
        <v>12.7988</v>
      </c>
      <c r="CF20">
        <v>-22.587900000000001</v>
      </c>
      <c r="CG20">
        <v>384.37400000000002</v>
      </c>
      <c r="CH20">
        <v>405.67</v>
      </c>
      <c r="CI20">
        <v>4.1406599999999996</v>
      </c>
      <c r="CJ20">
        <v>399.96800000000002</v>
      </c>
      <c r="CK20">
        <v>14.0572</v>
      </c>
      <c r="CL20">
        <v>1.84145</v>
      </c>
      <c r="CM20">
        <v>1.42245</v>
      </c>
      <c r="CN20">
        <v>16.1431</v>
      </c>
      <c r="CO20">
        <v>12.1591</v>
      </c>
      <c r="CP20">
        <v>1100.1500000000001</v>
      </c>
      <c r="CQ20">
        <v>0.96400799999999998</v>
      </c>
      <c r="CR20">
        <v>3.5991700000000001E-2</v>
      </c>
      <c r="CS20">
        <v>0</v>
      </c>
      <c r="CT20">
        <v>906.31500000000005</v>
      </c>
      <c r="CU20">
        <v>4.9998100000000001</v>
      </c>
      <c r="CV20">
        <v>10347.5</v>
      </c>
      <c r="CW20">
        <v>9270.3799999999992</v>
      </c>
      <c r="CX20">
        <v>46.186999999999998</v>
      </c>
      <c r="CY20">
        <v>48.061999999999998</v>
      </c>
      <c r="CZ20">
        <v>47.436999999999998</v>
      </c>
      <c r="DA20">
        <v>47.25</v>
      </c>
      <c r="DB20">
        <v>47.936999999999998</v>
      </c>
      <c r="DC20">
        <v>1055.73</v>
      </c>
      <c r="DD20">
        <v>39.42</v>
      </c>
      <c r="DE20">
        <v>0</v>
      </c>
      <c r="DF20">
        <v>92.5</v>
      </c>
      <c r="DG20">
        <v>0</v>
      </c>
      <c r="DH20">
        <v>905.83515999999997</v>
      </c>
      <c r="DI20">
        <v>6.7763076704039298</v>
      </c>
      <c r="DJ20">
        <v>74.553845960250698</v>
      </c>
      <c r="DK20">
        <v>10337.5</v>
      </c>
      <c r="DL20">
        <v>15</v>
      </c>
      <c r="DM20">
        <v>1599860828.0999999</v>
      </c>
      <c r="DN20" t="s">
        <v>374</v>
      </c>
      <c r="DO20">
        <v>1599860822.5999999</v>
      </c>
      <c r="DP20">
        <v>1599860828.0999999</v>
      </c>
      <c r="DQ20">
        <v>58</v>
      </c>
      <c r="DR20">
        <v>-7.0000000000000001E-3</v>
      </c>
      <c r="DS20">
        <v>-1E-3</v>
      </c>
      <c r="DT20">
        <v>-0.39400000000000002</v>
      </c>
      <c r="DU20">
        <v>-0.24299999999999999</v>
      </c>
      <c r="DV20">
        <v>400</v>
      </c>
      <c r="DW20">
        <v>14</v>
      </c>
      <c r="DX20">
        <v>0.04</v>
      </c>
      <c r="DY20">
        <v>0.02</v>
      </c>
      <c r="DZ20">
        <v>400.00695121951202</v>
      </c>
      <c r="EA20">
        <v>1.5637630662317999E-2</v>
      </c>
      <c r="EB20">
        <v>2.5525645850274399E-2</v>
      </c>
      <c r="EC20">
        <v>1</v>
      </c>
      <c r="ED20">
        <v>377.38341935483902</v>
      </c>
      <c r="EE20">
        <v>6.8516129030172498E-2</v>
      </c>
      <c r="EF20">
        <v>6.8944774231671901E-3</v>
      </c>
      <c r="EG20">
        <v>1</v>
      </c>
      <c r="EH20">
        <v>14.054556097561001</v>
      </c>
      <c r="EI20">
        <v>1.8919860627202901E-2</v>
      </c>
      <c r="EJ20">
        <v>1.92113391065722E-3</v>
      </c>
      <c r="EK20">
        <v>1</v>
      </c>
      <c r="EL20">
        <v>18.196760975609799</v>
      </c>
      <c r="EM20">
        <v>-7.0202090592171897E-3</v>
      </c>
      <c r="EN20">
        <v>8.44459142473455E-4</v>
      </c>
      <c r="EO20">
        <v>1</v>
      </c>
      <c r="EP20">
        <v>4</v>
      </c>
      <c r="EQ20">
        <v>4</v>
      </c>
      <c r="ER20" t="s">
        <v>361</v>
      </c>
      <c r="ES20">
        <v>2.9981900000000001</v>
      </c>
      <c r="ET20">
        <v>2.6943199999999998</v>
      </c>
      <c r="EU20">
        <v>9.5527799999999996E-2</v>
      </c>
      <c r="EV20">
        <v>0.100263</v>
      </c>
      <c r="EW20">
        <v>9.0185399999999999E-2</v>
      </c>
      <c r="EX20">
        <v>7.3518799999999995E-2</v>
      </c>
      <c r="EY20">
        <v>28365.4</v>
      </c>
      <c r="EZ20">
        <v>31879</v>
      </c>
      <c r="FA20">
        <v>27412.7</v>
      </c>
      <c r="FB20">
        <v>30685</v>
      </c>
      <c r="FC20">
        <v>34998.5</v>
      </c>
      <c r="FD20">
        <v>39101.199999999997</v>
      </c>
      <c r="FE20">
        <v>40520.300000000003</v>
      </c>
      <c r="FF20">
        <v>45178.6</v>
      </c>
      <c r="FG20">
        <v>1.9162999999999999</v>
      </c>
      <c r="FH20">
        <v>1.9267000000000001</v>
      </c>
      <c r="FI20">
        <v>3.8210300000000003E-2</v>
      </c>
      <c r="FJ20">
        <v>0</v>
      </c>
      <c r="FK20">
        <v>25.7379</v>
      </c>
      <c r="FL20">
        <v>999.9</v>
      </c>
      <c r="FM20">
        <v>33.335000000000001</v>
      </c>
      <c r="FN20">
        <v>31.562000000000001</v>
      </c>
      <c r="FO20">
        <v>15.346399999999999</v>
      </c>
      <c r="FP20">
        <v>61.624699999999997</v>
      </c>
      <c r="FQ20">
        <v>36.786900000000003</v>
      </c>
      <c r="FR20">
        <v>1</v>
      </c>
      <c r="FS20">
        <v>0.23963699999999999</v>
      </c>
      <c r="FT20">
        <v>2.52379</v>
      </c>
      <c r="FU20">
        <v>20.182300000000001</v>
      </c>
      <c r="FV20">
        <v>5.2192400000000001</v>
      </c>
      <c r="FW20">
        <v>12.0281</v>
      </c>
      <c r="FX20">
        <v>4.9597499999999997</v>
      </c>
      <c r="FY20">
        <v>3.3019500000000002</v>
      </c>
      <c r="FZ20">
        <v>999.9</v>
      </c>
      <c r="GA20">
        <v>9833</v>
      </c>
      <c r="GB20">
        <v>9999</v>
      </c>
      <c r="GC20">
        <v>9999</v>
      </c>
      <c r="GD20">
        <v>1.87971</v>
      </c>
      <c r="GE20">
        <v>1.87659</v>
      </c>
      <c r="GF20">
        <v>1.8788100000000001</v>
      </c>
      <c r="GG20">
        <v>1.8786</v>
      </c>
      <c r="GH20">
        <v>1.87998</v>
      </c>
      <c r="GI20">
        <v>1.873</v>
      </c>
      <c r="GJ20">
        <v>1.8805700000000001</v>
      </c>
      <c r="GK20">
        <v>1.87469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-0.39400000000000002</v>
      </c>
      <c r="GZ20">
        <v>-0.24279999999999999</v>
      </c>
      <c r="HA20">
        <v>-0.39447619047615501</v>
      </c>
      <c r="HB20">
        <v>0</v>
      </c>
      <c r="HC20">
        <v>0</v>
      </c>
      <c r="HD20">
        <v>0</v>
      </c>
      <c r="HE20">
        <v>-0.24285000000000201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0.7</v>
      </c>
      <c r="HN20">
        <v>0.6</v>
      </c>
      <c r="HO20">
        <v>2</v>
      </c>
      <c r="HP20">
        <v>498.13200000000001</v>
      </c>
      <c r="HQ20">
        <v>488.10899999999998</v>
      </c>
      <c r="HR20">
        <v>22.9983</v>
      </c>
      <c r="HS20">
        <v>30.3857</v>
      </c>
      <c r="HT20">
        <v>29.9999</v>
      </c>
      <c r="HU20">
        <v>30.367799999999999</v>
      </c>
      <c r="HV20">
        <v>30.372499999999999</v>
      </c>
      <c r="HW20">
        <v>20.527699999999999</v>
      </c>
      <c r="HX20">
        <v>100</v>
      </c>
      <c r="HY20">
        <v>0</v>
      </c>
      <c r="HZ20">
        <v>23</v>
      </c>
      <c r="IA20">
        <v>400</v>
      </c>
      <c r="IB20">
        <v>12.2913</v>
      </c>
      <c r="IC20">
        <v>104.30200000000001</v>
      </c>
      <c r="ID20">
        <v>100.907</v>
      </c>
    </row>
    <row r="21" spans="1:238" x14ac:dyDescent="0.35">
      <c r="A21">
        <v>4</v>
      </c>
      <c r="B21">
        <v>1599860951.5999999</v>
      </c>
      <c r="C21">
        <v>2509</v>
      </c>
      <c r="D21" t="s">
        <v>375</v>
      </c>
      <c r="E21" t="s">
        <v>376</v>
      </c>
      <c r="F21">
        <v>1599860951.5999999</v>
      </c>
      <c r="G21">
        <f t="shared" si="0"/>
        <v>3.4060909688328959E-3</v>
      </c>
      <c r="H21">
        <f t="shared" si="1"/>
        <v>17.139887816994296</v>
      </c>
      <c r="I21">
        <f t="shared" si="2"/>
        <v>377.91698068946334</v>
      </c>
      <c r="J21">
        <f t="shared" si="3"/>
        <v>241.95781559043999</v>
      </c>
      <c r="K21">
        <f t="shared" si="4"/>
        <v>24.507675587526144</v>
      </c>
      <c r="L21">
        <f t="shared" si="5"/>
        <v>38.278849307485217</v>
      </c>
      <c r="M21">
        <f t="shared" si="6"/>
        <v>0.2241302697497482</v>
      </c>
      <c r="N21">
        <f t="shared" si="7"/>
        <v>2.2746260216050529</v>
      </c>
      <c r="O21">
        <f t="shared" si="8"/>
        <v>0.21254406924070129</v>
      </c>
      <c r="P21">
        <f t="shared" si="9"/>
        <v>0.13383108653579878</v>
      </c>
      <c r="Q21">
        <f t="shared" si="10"/>
        <v>145.8392528137714</v>
      </c>
      <c r="R21">
        <f t="shared" si="11"/>
        <v>26.829253178495101</v>
      </c>
      <c r="S21">
        <f t="shared" si="12"/>
        <v>26.1982</v>
      </c>
      <c r="T21">
        <f t="shared" si="13"/>
        <v>3.414035505606646</v>
      </c>
      <c r="U21">
        <f t="shared" si="14"/>
        <v>51.627523399552103</v>
      </c>
      <c r="V21">
        <f t="shared" si="15"/>
        <v>1.8328860065107999</v>
      </c>
      <c r="W21">
        <f t="shared" si="16"/>
        <v>3.5502109840246594</v>
      </c>
      <c r="X21">
        <f t="shared" si="17"/>
        <v>1.5811494990958461</v>
      </c>
      <c r="Y21">
        <f t="shared" si="18"/>
        <v>-150.20861172553072</v>
      </c>
      <c r="Z21">
        <f t="shared" si="19"/>
        <v>81.377027827745508</v>
      </c>
      <c r="AA21">
        <f t="shared" si="20"/>
        <v>7.6846579402118351</v>
      </c>
      <c r="AB21">
        <f t="shared" si="21"/>
        <v>84.692326856198008</v>
      </c>
      <c r="AC21">
        <v>20</v>
      </c>
      <c r="AD21">
        <v>4</v>
      </c>
      <c r="AE21">
        <f t="shared" si="22"/>
        <v>1.0007496853937234</v>
      </c>
      <c r="AF21">
        <f t="shared" si="23"/>
        <v>7.4968539372344267E-2</v>
      </c>
      <c r="AG21">
        <f t="shared" si="24"/>
        <v>53395.714723656223</v>
      </c>
      <c r="AH21" t="s">
        <v>360</v>
      </c>
      <c r="AI21">
        <v>10235.6</v>
      </c>
      <c r="AJ21">
        <v>801.81200000000001</v>
      </c>
      <c r="AK21">
        <v>3824.7</v>
      </c>
      <c r="AL21">
        <f t="shared" si="25"/>
        <v>3022.8879999999999</v>
      </c>
      <c r="AM21">
        <f t="shared" si="26"/>
        <v>0.79035950532067878</v>
      </c>
      <c r="AN21">
        <v>-0.88490292070944099</v>
      </c>
      <c r="AO21" t="s">
        <v>377</v>
      </c>
      <c r="AP21">
        <v>10247.799999999999</v>
      </c>
      <c r="AQ21">
        <v>945.11235999999997</v>
      </c>
      <c r="AR21">
        <v>1585.58</v>
      </c>
      <c r="AS21">
        <f t="shared" si="27"/>
        <v>0.40393271862662239</v>
      </c>
      <c r="AT21">
        <v>0.5</v>
      </c>
      <c r="AU21">
        <f t="shared" si="28"/>
        <v>757.11253075181753</v>
      </c>
      <c r="AV21">
        <f t="shared" si="29"/>
        <v>17.139887816994296</v>
      </c>
      <c r="AW21">
        <f t="shared" si="30"/>
        <v>152.91126142643196</v>
      </c>
      <c r="AX21">
        <f t="shared" si="31"/>
        <v>0.55698860984623921</v>
      </c>
      <c r="AY21">
        <f t="shared" si="32"/>
        <v>2.3807280959681126E-2</v>
      </c>
      <c r="AZ21">
        <f t="shared" si="33"/>
        <v>1.4121772474425762</v>
      </c>
      <c r="BA21" t="s">
        <v>378</v>
      </c>
      <c r="BB21">
        <v>702.43</v>
      </c>
      <c r="BC21">
        <f t="shared" si="34"/>
        <v>883.15</v>
      </c>
      <c r="BD21">
        <f t="shared" si="35"/>
        <v>0.72520822057408141</v>
      </c>
      <c r="BE21">
        <f t="shared" si="36"/>
        <v>0.71714489778270296</v>
      </c>
      <c r="BF21">
        <f t="shared" si="37"/>
        <v>0.81716482428473736</v>
      </c>
      <c r="BG21">
        <f t="shared" si="38"/>
        <v>0.74072211739237448</v>
      </c>
      <c r="BH21">
        <f t="shared" si="39"/>
        <v>0.53899200977315753</v>
      </c>
      <c r="BI21">
        <f t="shared" si="40"/>
        <v>0.46100799022684247</v>
      </c>
      <c r="BJ21">
        <f t="shared" si="41"/>
        <v>899.91800000000001</v>
      </c>
      <c r="BK21">
        <f t="shared" si="42"/>
        <v>757.11253075181753</v>
      </c>
      <c r="BL21">
        <f t="shared" si="43"/>
        <v>0.84131279822363536</v>
      </c>
      <c r="BM21">
        <f t="shared" si="44"/>
        <v>0.19262559644727065</v>
      </c>
      <c r="BN21">
        <v>1599860951.5999999</v>
      </c>
      <c r="BO21">
        <v>377.91699999999997</v>
      </c>
      <c r="BP21">
        <v>400.012</v>
      </c>
      <c r="BQ21">
        <v>18.095600000000001</v>
      </c>
      <c r="BR21">
        <v>14.085699999999999</v>
      </c>
      <c r="BS21">
        <v>378.327</v>
      </c>
      <c r="BT21">
        <v>18.337199999999999</v>
      </c>
      <c r="BU21">
        <v>500.048</v>
      </c>
      <c r="BV21">
        <v>101.18899999999999</v>
      </c>
      <c r="BW21">
        <v>0.10004300000000001</v>
      </c>
      <c r="BX21">
        <v>26.861799999999999</v>
      </c>
      <c r="BY21">
        <v>26.1982</v>
      </c>
      <c r="BZ21">
        <v>999.9</v>
      </c>
      <c r="CA21">
        <v>0</v>
      </c>
      <c r="CB21">
        <v>0</v>
      </c>
      <c r="CC21">
        <v>9973.75</v>
      </c>
      <c r="CD21">
        <v>0</v>
      </c>
      <c r="CE21">
        <v>12.8209</v>
      </c>
      <c r="CF21">
        <v>-22.0946</v>
      </c>
      <c r="CG21">
        <v>384.88200000000001</v>
      </c>
      <c r="CH21">
        <v>405.72699999999998</v>
      </c>
      <c r="CI21">
        <v>4.0098700000000003</v>
      </c>
      <c r="CJ21">
        <v>400.012</v>
      </c>
      <c r="CK21">
        <v>14.085699999999999</v>
      </c>
      <c r="CL21">
        <v>1.83107</v>
      </c>
      <c r="CM21">
        <v>1.4253199999999999</v>
      </c>
      <c r="CN21">
        <v>16.054600000000001</v>
      </c>
      <c r="CO21">
        <v>12.1897</v>
      </c>
      <c r="CP21">
        <v>899.91800000000001</v>
      </c>
      <c r="CQ21">
        <v>0.95599199999999995</v>
      </c>
      <c r="CR21">
        <v>4.4007499999999998E-2</v>
      </c>
      <c r="CS21">
        <v>0</v>
      </c>
      <c r="CT21">
        <v>946.55399999999997</v>
      </c>
      <c r="CU21">
        <v>4.9998100000000001</v>
      </c>
      <c r="CV21">
        <v>8834.81</v>
      </c>
      <c r="CW21">
        <v>7558.4</v>
      </c>
      <c r="CX21">
        <v>46</v>
      </c>
      <c r="CY21">
        <v>48.125</v>
      </c>
      <c r="CZ21">
        <v>47.375</v>
      </c>
      <c r="DA21">
        <v>47.375</v>
      </c>
      <c r="DB21">
        <v>47.875</v>
      </c>
      <c r="DC21">
        <v>855.53</v>
      </c>
      <c r="DD21">
        <v>39.380000000000003</v>
      </c>
      <c r="DE21">
        <v>0</v>
      </c>
      <c r="DF21">
        <v>86.5</v>
      </c>
      <c r="DG21">
        <v>0</v>
      </c>
      <c r="DH21">
        <v>945.11235999999997</v>
      </c>
      <c r="DI21">
        <v>13.2538461387871</v>
      </c>
      <c r="DJ21">
        <v>118.814615197891</v>
      </c>
      <c r="DK21">
        <v>8821.8716000000004</v>
      </c>
      <c r="DL21">
        <v>15</v>
      </c>
      <c r="DM21">
        <v>1599860924.5999999</v>
      </c>
      <c r="DN21" t="s">
        <v>379</v>
      </c>
      <c r="DO21">
        <v>1599860915.0999999</v>
      </c>
      <c r="DP21">
        <v>1599860924.5999999</v>
      </c>
      <c r="DQ21">
        <v>59</v>
      </c>
      <c r="DR21">
        <v>-1.4999999999999999E-2</v>
      </c>
      <c r="DS21">
        <v>1E-3</v>
      </c>
      <c r="DT21">
        <v>-0.41</v>
      </c>
      <c r="DU21">
        <v>-0.24199999999999999</v>
      </c>
      <c r="DV21">
        <v>400</v>
      </c>
      <c r="DW21">
        <v>14</v>
      </c>
      <c r="DX21">
        <v>0.06</v>
      </c>
      <c r="DY21">
        <v>0.02</v>
      </c>
      <c r="DZ21">
        <v>399.99765853658499</v>
      </c>
      <c r="EA21">
        <v>-9.0585365852976593E-2</v>
      </c>
      <c r="EB21">
        <v>2.5260216243880501E-2</v>
      </c>
      <c r="EC21">
        <v>1</v>
      </c>
      <c r="ED21">
        <v>377.94593548387098</v>
      </c>
      <c r="EE21">
        <v>-5.7048387097095199E-2</v>
      </c>
      <c r="EF21">
        <v>1.42057132619967E-2</v>
      </c>
      <c r="EG21">
        <v>1</v>
      </c>
      <c r="EH21">
        <v>14.0830512195122</v>
      </c>
      <c r="EI21">
        <v>1.43268292683291E-2</v>
      </c>
      <c r="EJ21">
        <v>1.5317966417949299E-3</v>
      </c>
      <c r="EK21">
        <v>1</v>
      </c>
      <c r="EL21">
        <v>18.098192682926801</v>
      </c>
      <c r="EM21">
        <v>-8.0738675958023903E-3</v>
      </c>
      <c r="EN21">
        <v>3.1310709025865798E-3</v>
      </c>
      <c r="EO21">
        <v>1</v>
      </c>
      <c r="EP21">
        <v>4</v>
      </c>
      <c r="EQ21">
        <v>4</v>
      </c>
      <c r="ER21" t="s">
        <v>361</v>
      </c>
      <c r="ES21">
        <v>2.9982700000000002</v>
      </c>
      <c r="ET21">
        <v>2.6942499999999998</v>
      </c>
      <c r="EU21">
        <v>9.56423E-2</v>
      </c>
      <c r="EV21">
        <v>0.10027800000000001</v>
      </c>
      <c r="EW21">
        <v>8.9821600000000001E-2</v>
      </c>
      <c r="EX21">
        <v>7.3633900000000002E-2</v>
      </c>
      <c r="EY21">
        <v>28363.8</v>
      </c>
      <c r="EZ21">
        <v>31880.3</v>
      </c>
      <c r="FA21">
        <v>27414.400000000001</v>
      </c>
      <c r="FB21">
        <v>30686.7</v>
      </c>
      <c r="FC21">
        <v>35015</v>
      </c>
      <c r="FD21">
        <v>39098.699999999997</v>
      </c>
      <c r="FE21">
        <v>40523</v>
      </c>
      <c r="FF21">
        <v>45181.2</v>
      </c>
      <c r="FG21">
        <v>1.9166000000000001</v>
      </c>
      <c r="FH21">
        <v>1.9270499999999999</v>
      </c>
      <c r="FI21">
        <v>3.04058E-2</v>
      </c>
      <c r="FJ21">
        <v>0</v>
      </c>
      <c r="FK21">
        <v>25.700099999999999</v>
      </c>
      <c r="FL21">
        <v>999.9</v>
      </c>
      <c r="FM21">
        <v>33.238</v>
      </c>
      <c r="FN21">
        <v>31.582000000000001</v>
      </c>
      <c r="FO21">
        <v>15.317</v>
      </c>
      <c r="FP21">
        <v>61.8947</v>
      </c>
      <c r="FQ21">
        <v>36.706699999999998</v>
      </c>
      <c r="FR21">
        <v>1</v>
      </c>
      <c r="FS21">
        <v>0.23536299999999999</v>
      </c>
      <c r="FT21">
        <v>2.4042400000000002</v>
      </c>
      <c r="FU21">
        <v>20.185700000000001</v>
      </c>
      <c r="FV21">
        <v>5.2226800000000004</v>
      </c>
      <c r="FW21">
        <v>12.028499999999999</v>
      </c>
      <c r="FX21">
        <v>4.9597499999999997</v>
      </c>
      <c r="FY21">
        <v>3.302</v>
      </c>
      <c r="FZ21">
        <v>999.9</v>
      </c>
      <c r="GA21">
        <v>9834.6</v>
      </c>
      <c r="GB21">
        <v>9999</v>
      </c>
      <c r="GC21">
        <v>9999</v>
      </c>
      <c r="GD21">
        <v>1.8796900000000001</v>
      </c>
      <c r="GE21">
        <v>1.8766099999999999</v>
      </c>
      <c r="GF21">
        <v>1.8788100000000001</v>
      </c>
      <c r="GG21">
        <v>1.87859</v>
      </c>
      <c r="GH21">
        <v>1.87998</v>
      </c>
      <c r="GI21">
        <v>1.8729899999999999</v>
      </c>
      <c r="GJ21">
        <v>1.8805499999999999</v>
      </c>
      <c r="GK21">
        <v>1.87469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-0.41</v>
      </c>
      <c r="GZ21">
        <v>-0.24160000000000001</v>
      </c>
      <c r="HA21">
        <v>-0.40969999999993001</v>
      </c>
      <c r="HB21">
        <v>0</v>
      </c>
      <c r="HC21">
        <v>0</v>
      </c>
      <c r="HD21">
        <v>0</v>
      </c>
      <c r="HE21">
        <v>-0.24165714285714299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0.6</v>
      </c>
      <c r="HN21">
        <v>0.5</v>
      </c>
      <c r="HO21">
        <v>2</v>
      </c>
      <c r="HP21">
        <v>498.10199999999998</v>
      </c>
      <c r="HQ21">
        <v>488.08699999999999</v>
      </c>
      <c r="HR21">
        <v>22.998799999999999</v>
      </c>
      <c r="HS21">
        <v>30.331099999999999</v>
      </c>
      <c r="HT21">
        <v>29.9999</v>
      </c>
      <c r="HU21">
        <v>30.340499999999999</v>
      </c>
      <c r="HV21">
        <v>30.342400000000001</v>
      </c>
      <c r="HW21">
        <v>20.5291</v>
      </c>
      <c r="HX21">
        <v>100</v>
      </c>
      <c r="HY21">
        <v>0</v>
      </c>
      <c r="HZ21">
        <v>23</v>
      </c>
      <c r="IA21">
        <v>400</v>
      </c>
      <c r="IB21">
        <v>12.2913</v>
      </c>
      <c r="IC21">
        <v>104.309</v>
      </c>
      <c r="ID21">
        <v>100.913</v>
      </c>
    </row>
    <row r="22" spans="1:238" x14ac:dyDescent="0.35">
      <c r="A22">
        <v>5</v>
      </c>
      <c r="B22">
        <v>1599861035.5999999</v>
      </c>
      <c r="C22">
        <v>2593</v>
      </c>
      <c r="D22" t="s">
        <v>380</v>
      </c>
      <c r="E22" t="s">
        <v>381</v>
      </c>
      <c r="F22">
        <v>1599861035.5999999</v>
      </c>
      <c r="G22">
        <f t="shared" si="0"/>
        <v>3.2824665230276212E-3</v>
      </c>
      <c r="H22">
        <f t="shared" si="1"/>
        <v>16.280590485063794</v>
      </c>
      <c r="I22">
        <f t="shared" si="2"/>
        <v>378.99598180648587</v>
      </c>
      <c r="J22">
        <f t="shared" si="3"/>
        <v>246.58403855286869</v>
      </c>
      <c r="K22">
        <f t="shared" si="4"/>
        <v>24.976269667952486</v>
      </c>
      <c r="L22">
        <f t="shared" si="5"/>
        <v>38.388153183887745</v>
      </c>
      <c r="M22">
        <f t="shared" si="6"/>
        <v>0.21863580286140336</v>
      </c>
      <c r="N22">
        <f t="shared" si="7"/>
        <v>2.2807983625665411</v>
      </c>
      <c r="O22">
        <f t="shared" si="8"/>
        <v>0.20762393480368208</v>
      </c>
      <c r="P22">
        <f t="shared" si="9"/>
        <v>0.13070809775116904</v>
      </c>
      <c r="Q22">
        <f t="shared" si="10"/>
        <v>113.91915594754197</v>
      </c>
      <c r="R22">
        <f t="shared" si="11"/>
        <v>26.542944565312894</v>
      </c>
      <c r="S22">
        <f t="shared" si="12"/>
        <v>26.029399999999999</v>
      </c>
      <c r="T22">
        <f t="shared" si="13"/>
        <v>3.3801330802661496</v>
      </c>
      <c r="U22">
        <f t="shared" si="14"/>
        <v>51.532640218980944</v>
      </c>
      <c r="V22">
        <f t="shared" si="15"/>
        <v>1.8198912331821</v>
      </c>
      <c r="W22">
        <f t="shared" si="16"/>
        <v>3.5315311333724022</v>
      </c>
      <c r="X22">
        <f t="shared" si="17"/>
        <v>1.5602418470840496</v>
      </c>
      <c r="Y22">
        <f t="shared" si="18"/>
        <v>-144.7567736655181</v>
      </c>
      <c r="Z22">
        <f t="shared" si="19"/>
        <v>91.324175462359804</v>
      </c>
      <c r="AA22">
        <f t="shared" si="20"/>
        <v>8.5895298832267226</v>
      </c>
      <c r="AB22">
        <f t="shared" si="21"/>
        <v>69.076087627610391</v>
      </c>
      <c r="AC22">
        <v>20</v>
      </c>
      <c r="AD22">
        <v>4</v>
      </c>
      <c r="AE22">
        <f t="shared" si="22"/>
        <v>1.0007465831934756</v>
      </c>
      <c r="AF22">
        <f t="shared" si="23"/>
        <v>7.4658319347564728E-2</v>
      </c>
      <c r="AG22">
        <f t="shared" si="24"/>
        <v>53617.418229555056</v>
      </c>
      <c r="AH22" t="s">
        <v>360</v>
      </c>
      <c r="AI22">
        <v>10235.6</v>
      </c>
      <c r="AJ22">
        <v>801.81200000000001</v>
      </c>
      <c r="AK22">
        <v>3824.7</v>
      </c>
      <c r="AL22">
        <f t="shared" si="25"/>
        <v>3022.8879999999999</v>
      </c>
      <c r="AM22">
        <f t="shared" si="26"/>
        <v>0.79035950532067878</v>
      </c>
      <c r="AN22">
        <v>-0.88490292070944099</v>
      </c>
      <c r="AO22" t="s">
        <v>382</v>
      </c>
      <c r="AP22">
        <v>10252</v>
      </c>
      <c r="AQ22">
        <v>997.13957692307702</v>
      </c>
      <c r="AR22">
        <v>1879.77</v>
      </c>
      <c r="AS22">
        <f t="shared" si="27"/>
        <v>0.46954171152690116</v>
      </c>
      <c r="AT22">
        <v>0.5</v>
      </c>
      <c r="AU22">
        <f t="shared" si="28"/>
        <v>589.04632504097253</v>
      </c>
      <c r="AV22">
        <f t="shared" si="29"/>
        <v>16.280590485063794</v>
      </c>
      <c r="AW22">
        <f t="shared" si="30"/>
        <v>138.2909098141848</v>
      </c>
      <c r="AX22">
        <f t="shared" si="31"/>
        <v>0.60754241210360838</v>
      </c>
      <c r="AY22">
        <f t="shared" si="32"/>
        <v>2.9141160340112889E-2</v>
      </c>
      <c r="AZ22">
        <f t="shared" si="33"/>
        <v>1.0346638152539938</v>
      </c>
      <c r="BA22" t="s">
        <v>383</v>
      </c>
      <c r="BB22">
        <v>737.73</v>
      </c>
      <c r="BC22">
        <f t="shared" si="34"/>
        <v>1142.04</v>
      </c>
      <c r="BD22">
        <f t="shared" si="35"/>
        <v>0.77285421095313911</v>
      </c>
      <c r="BE22">
        <f t="shared" si="36"/>
        <v>0.63004499557818827</v>
      </c>
      <c r="BF22">
        <f t="shared" si="37"/>
        <v>0.81879852747224191</v>
      </c>
      <c r="BG22">
        <f t="shared" si="38"/>
        <v>0.6434012771892309</v>
      </c>
      <c r="BH22">
        <f t="shared" si="39"/>
        <v>0.5717933078193761</v>
      </c>
      <c r="BI22">
        <f t="shared" si="40"/>
        <v>0.4282066921806239</v>
      </c>
      <c r="BJ22">
        <f t="shared" si="41"/>
        <v>699.83100000000002</v>
      </c>
      <c r="BK22">
        <f t="shared" si="42"/>
        <v>589.04632504097253</v>
      </c>
      <c r="BL22">
        <f t="shared" si="43"/>
        <v>0.84169795999458796</v>
      </c>
      <c r="BM22">
        <f t="shared" si="44"/>
        <v>0.1933959199891758</v>
      </c>
      <c r="BN22">
        <v>1599861035.5999999</v>
      </c>
      <c r="BO22">
        <v>378.99599999999998</v>
      </c>
      <c r="BP22">
        <v>400.00799999999998</v>
      </c>
      <c r="BQ22">
        <v>17.967300000000002</v>
      </c>
      <c r="BR22">
        <v>14.102600000000001</v>
      </c>
      <c r="BS22">
        <v>379.44200000000001</v>
      </c>
      <c r="BT22">
        <v>18.208600000000001</v>
      </c>
      <c r="BU22">
        <v>500.07100000000003</v>
      </c>
      <c r="BV22">
        <v>101.18899999999999</v>
      </c>
      <c r="BW22">
        <v>0.100077</v>
      </c>
      <c r="BX22">
        <v>26.772099999999998</v>
      </c>
      <c r="BY22">
        <v>26.029399999999999</v>
      </c>
      <c r="BZ22">
        <v>999.9</v>
      </c>
      <c r="CA22">
        <v>0</v>
      </c>
      <c r="CB22">
        <v>0</v>
      </c>
      <c r="CC22">
        <v>10013.799999999999</v>
      </c>
      <c r="CD22">
        <v>0</v>
      </c>
      <c r="CE22">
        <v>12.8154</v>
      </c>
      <c r="CF22">
        <v>-21.011700000000001</v>
      </c>
      <c r="CG22">
        <v>385.93099999999998</v>
      </c>
      <c r="CH22">
        <v>405.73</v>
      </c>
      <c r="CI22">
        <v>3.8646799999999999</v>
      </c>
      <c r="CJ22">
        <v>400.00799999999998</v>
      </c>
      <c r="CK22">
        <v>14.102600000000001</v>
      </c>
      <c r="CL22">
        <v>1.81809</v>
      </c>
      <c r="CM22">
        <v>1.42703</v>
      </c>
      <c r="CN22">
        <v>15.943199999999999</v>
      </c>
      <c r="CO22">
        <v>12.2079</v>
      </c>
      <c r="CP22">
        <v>699.83100000000002</v>
      </c>
      <c r="CQ22">
        <v>0.94299999999999995</v>
      </c>
      <c r="CR22">
        <v>5.6999899999999999E-2</v>
      </c>
      <c r="CS22">
        <v>0</v>
      </c>
      <c r="CT22">
        <v>999.21199999999999</v>
      </c>
      <c r="CU22">
        <v>4.9998100000000001</v>
      </c>
      <c r="CV22">
        <v>7250.25</v>
      </c>
      <c r="CW22">
        <v>5847.09</v>
      </c>
      <c r="CX22">
        <v>45.75</v>
      </c>
      <c r="CY22">
        <v>48.186999999999998</v>
      </c>
      <c r="CZ22">
        <v>47.311999999999998</v>
      </c>
      <c r="DA22">
        <v>47.436999999999998</v>
      </c>
      <c r="DB22">
        <v>47.811999999999998</v>
      </c>
      <c r="DC22">
        <v>655.23</v>
      </c>
      <c r="DD22">
        <v>39.61</v>
      </c>
      <c r="DE22">
        <v>0</v>
      </c>
      <c r="DF22">
        <v>83.5</v>
      </c>
      <c r="DG22">
        <v>0</v>
      </c>
      <c r="DH22">
        <v>997.13957692307702</v>
      </c>
      <c r="DI22">
        <v>18.388888880950901</v>
      </c>
      <c r="DJ22">
        <v>123.722393080316</v>
      </c>
      <c r="DK22">
        <v>7237.3184615384598</v>
      </c>
      <c r="DL22">
        <v>15</v>
      </c>
      <c r="DM22">
        <v>1599861008.0999999</v>
      </c>
      <c r="DN22" t="s">
        <v>384</v>
      </c>
      <c r="DO22">
        <v>1599861007.0999999</v>
      </c>
      <c r="DP22">
        <v>1599861008.0999999</v>
      </c>
      <c r="DQ22">
        <v>60</v>
      </c>
      <c r="DR22">
        <v>-3.5999999999999997E-2</v>
      </c>
      <c r="DS22">
        <v>0</v>
      </c>
      <c r="DT22">
        <v>-0.44600000000000001</v>
      </c>
      <c r="DU22">
        <v>-0.24099999999999999</v>
      </c>
      <c r="DV22">
        <v>400</v>
      </c>
      <c r="DW22">
        <v>14</v>
      </c>
      <c r="DX22">
        <v>0.08</v>
      </c>
      <c r="DY22">
        <v>0.02</v>
      </c>
      <c r="DZ22">
        <v>399.99519512195099</v>
      </c>
      <c r="EA22">
        <v>-9.8613240417906797E-2</v>
      </c>
      <c r="EB22">
        <v>2.5737151198499099E-2</v>
      </c>
      <c r="EC22">
        <v>1</v>
      </c>
      <c r="ED22">
        <v>379.01658064516101</v>
      </c>
      <c r="EE22">
        <v>-2.9322580646633602E-2</v>
      </c>
      <c r="EF22">
        <v>9.7344555774971399E-3</v>
      </c>
      <c r="EG22">
        <v>1</v>
      </c>
      <c r="EH22">
        <v>14.101078048780501</v>
      </c>
      <c r="EI22">
        <v>1.35261324041713E-2</v>
      </c>
      <c r="EJ22">
        <v>1.4125762997086501E-3</v>
      </c>
      <c r="EK22">
        <v>1</v>
      </c>
      <c r="EL22">
        <v>17.9744365853659</v>
      </c>
      <c r="EM22">
        <v>-3.47351916376454E-2</v>
      </c>
      <c r="EN22">
        <v>3.62711711751567E-3</v>
      </c>
      <c r="EO22">
        <v>1</v>
      </c>
      <c r="EP22">
        <v>4</v>
      </c>
      <c r="EQ22">
        <v>4</v>
      </c>
      <c r="ER22" t="s">
        <v>361</v>
      </c>
      <c r="ES22">
        <v>2.9983599999999999</v>
      </c>
      <c r="ET22">
        <v>2.6942900000000001</v>
      </c>
      <c r="EU22">
        <v>9.5875299999999997E-2</v>
      </c>
      <c r="EV22">
        <v>0.10029299999999999</v>
      </c>
      <c r="EW22">
        <v>8.93737E-2</v>
      </c>
      <c r="EX22">
        <v>7.3709899999999995E-2</v>
      </c>
      <c r="EY22">
        <v>28359.599999999999</v>
      </c>
      <c r="EZ22">
        <v>31882.9</v>
      </c>
      <c r="FA22">
        <v>27417.1</v>
      </c>
      <c r="FB22">
        <v>30689.4</v>
      </c>
      <c r="FC22">
        <v>35035.9</v>
      </c>
      <c r="FD22">
        <v>39099.1</v>
      </c>
      <c r="FE22">
        <v>40527.1</v>
      </c>
      <c r="FF22">
        <v>45185.3</v>
      </c>
      <c r="FG22">
        <v>1.9171499999999999</v>
      </c>
      <c r="FH22">
        <v>1.92805</v>
      </c>
      <c r="FI22">
        <v>2.3700300000000001E-2</v>
      </c>
      <c r="FJ22">
        <v>0</v>
      </c>
      <c r="FK22">
        <v>25.641100000000002</v>
      </c>
      <c r="FL22">
        <v>999.9</v>
      </c>
      <c r="FM22">
        <v>33.14</v>
      </c>
      <c r="FN22">
        <v>31.591999999999999</v>
      </c>
      <c r="FO22">
        <v>15.2814</v>
      </c>
      <c r="FP22">
        <v>61.594700000000003</v>
      </c>
      <c r="FQ22">
        <v>36.582500000000003</v>
      </c>
      <c r="FR22">
        <v>1</v>
      </c>
      <c r="FS22">
        <v>0.228412</v>
      </c>
      <c r="FT22">
        <v>2.3363900000000002</v>
      </c>
      <c r="FU22">
        <v>20.188099999999999</v>
      </c>
      <c r="FV22">
        <v>5.2226800000000004</v>
      </c>
      <c r="FW22">
        <v>12.0281</v>
      </c>
      <c r="FX22">
        <v>4.9600999999999997</v>
      </c>
      <c r="FY22">
        <v>3.302</v>
      </c>
      <c r="FZ22">
        <v>999.9</v>
      </c>
      <c r="GA22">
        <v>9836.2999999999993</v>
      </c>
      <c r="GB22">
        <v>9999</v>
      </c>
      <c r="GC22">
        <v>9999</v>
      </c>
      <c r="GD22">
        <v>1.8796900000000001</v>
      </c>
      <c r="GE22">
        <v>1.8765700000000001</v>
      </c>
      <c r="GF22">
        <v>1.8788100000000001</v>
      </c>
      <c r="GG22">
        <v>1.8785700000000001</v>
      </c>
      <c r="GH22">
        <v>1.87998</v>
      </c>
      <c r="GI22">
        <v>1.87297</v>
      </c>
      <c r="GJ22">
        <v>1.8806</v>
      </c>
      <c r="GK22">
        <v>1.87469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-0.44600000000000001</v>
      </c>
      <c r="GZ22">
        <v>-0.24129999999999999</v>
      </c>
      <c r="HA22">
        <v>-0.44575000000003201</v>
      </c>
      <c r="HB22">
        <v>0</v>
      </c>
      <c r="HC22">
        <v>0</v>
      </c>
      <c r="HD22">
        <v>0</v>
      </c>
      <c r="HE22">
        <v>-0.24131000000000399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0.5</v>
      </c>
      <c r="HN22">
        <v>0.5</v>
      </c>
      <c r="HO22">
        <v>2</v>
      </c>
      <c r="HP22">
        <v>498.02499999999998</v>
      </c>
      <c r="HQ22">
        <v>488.27100000000002</v>
      </c>
      <c r="HR22">
        <v>22.999300000000002</v>
      </c>
      <c r="HS22">
        <v>30.2544</v>
      </c>
      <c r="HT22">
        <v>29.999700000000001</v>
      </c>
      <c r="HU22">
        <v>30.288399999999999</v>
      </c>
      <c r="HV22">
        <v>30.285699999999999</v>
      </c>
      <c r="HW22">
        <v>20.5276</v>
      </c>
      <c r="HX22">
        <v>100</v>
      </c>
      <c r="HY22">
        <v>0</v>
      </c>
      <c r="HZ22">
        <v>23</v>
      </c>
      <c r="IA22">
        <v>400</v>
      </c>
      <c r="IB22">
        <v>12.2913</v>
      </c>
      <c r="IC22">
        <v>104.319</v>
      </c>
      <c r="ID22">
        <v>100.922</v>
      </c>
    </row>
    <row r="23" spans="1:238" x14ac:dyDescent="0.35">
      <c r="A23">
        <v>6</v>
      </c>
      <c r="B23">
        <v>1599861119.5999999</v>
      </c>
      <c r="C23">
        <v>2677</v>
      </c>
      <c r="D23" t="s">
        <v>385</v>
      </c>
      <c r="E23" t="s">
        <v>386</v>
      </c>
      <c r="F23">
        <v>1599861119.5999999</v>
      </c>
      <c r="G23">
        <f t="shared" si="0"/>
        <v>3.1684601969858023E-3</v>
      </c>
      <c r="H23">
        <f t="shared" si="1"/>
        <v>15.003268808887272</v>
      </c>
      <c r="I23">
        <f t="shared" si="2"/>
        <v>380.54498315761157</v>
      </c>
      <c r="J23">
        <f t="shared" si="3"/>
        <v>254.72964220719584</v>
      </c>
      <c r="K23">
        <f t="shared" si="4"/>
        <v>25.80082623374518</v>
      </c>
      <c r="L23">
        <f t="shared" si="5"/>
        <v>38.544297002493352</v>
      </c>
      <c r="M23">
        <f t="shared" si="6"/>
        <v>0.21260800539988159</v>
      </c>
      <c r="N23">
        <f t="shared" si="7"/>
        <v>2.2770062785775602</v>
      </c>
      <c r="O23">
        <f t="shared" si="8"/>
        <v>0.20216295471413984</v>
      </c>
      <c r="P23">
        <f t="shared" si="9"/>
        <v>0.12724751902479425</v>
      </c>
      <c r="Q23">
        <f t="shared" si="10"/>
        <v>89.973493496120795</v>
      </c>
      <c r="R23">
        <f t="shared" si="11"/>
        <v>26.322676483357476</v>
      </c>
      <c r="S23">
        <f t="shared" si="12"/>
        <v>25.9039</v>
      </c>
      <c r="T23">
        <f t="shared" si="13"/>
        <v>3.3551181209605265</v>
      </c>
      <c r="U23">
        <f t="shared" si="14"/>
        <v>51.4384004865314</v>
      </c>
      <c r="V23">
        <f t="shared" si="15"/>
        <v>1.808126629947</v>
      </c>
      <c r="W23">
        <f t="shared" si="16"/>
        <v>3.5151299668045448</v>
      </c>
      <c r="X23">
        <f t="shared" si="17"/>
        <v>1.5469914910135265</v>
      </c>
      <c r="Y23">
        <f t="shared" si="18"/>
        <v>-139.72909468707388</v>
      </c>
      <c r="Z23">
        <f t="shared" si="19"/>
        <v>96.868308201390576</v>
      </c>
      <c r="AA23">
        <f t="shared" si="20"/>
        <v>9.1168089195837059</v>
      </c>
      <c r="AB23">
        <f t="shared" si="21"/>
        <v>56.229515930021194</v>
      </c>
      <c r="AC23">
        <v>20</v>
      </c>
      <c r="AD23">
        <v>4</v>
      </c>
      <c r="AE23">
        <f t="shared" si="22"/>
        <v>1.0007481520337824</v>
      </c>
      <c r="AF23">
        <f t="shared" si="23"/>
        <v>7.4815203378242323E-2</v>
      </c>
      <c r="AG23">
        <f t="shared" si="24"/>
        <v>53505.06885475725</v>
      </c>
      <c r="AH23" t="s">
        <v>360</v>
      </c>
      <c r="AI23">
        <v>10235.6</v>
      </c>
      <c r="AJ23">
        <v>801.81200000000001</v>
      </c>
      <c r="AK23">
        <v>3824.7</v>
      </c>
      <c r="AL23">
        <f t="shared" si="25"/>
        <v>3022.8879999999999</v>
      </c>
      <c r="AM23">
        <f t="shared" si="26"/>
        <v>0.79035950532067878</v>
      </c>
      <c r="AN23">
        <v>-0.88490292070944099</v>
      </c>
      <c r="AO23" t="s">
        <v>387</v>
      </c>
      <c r="AP23">
        <v>10255.9</v>
      </c>
      <c r="AQ23">
        <v>1033.3248000000001</v>
      </c>
      <c r="AR23">
        <v>2156.52</v>
      </c>
      <c r="AS23">
        <f t="shared" si="27"/>
        <v>0.5208369039007289</v>
      </c>
      <c r="AT23">
        <v>0.5</v>
      </c>
      <c r="AU23">
        <f t="shared" si="28"/>
        <v>462.96268955542001</v>
      </c>
      <c r="AV23">
        <f t="shared" si="29"/>
        <v>15.003268808887272</v>
      </c>
      <c r="AW23">
        <f t="shared" si="30"/>
        <v>120.56402692479963</v>
      </c>
      <c r="AX23">
        <f t="shared" si="31"/>
        <v>0.64204830003895175</v>
      </c>
      <c r="AY23">
        <f t="shared" si="32"/>
        <v>3.4318471203055305E-2</v>
      </c>
      <c r="AZ23">
        <f t="shared" si="33"/>
        <v>0.77355183350954304</v>
      </c>
      <c r="BA23" t="s">
        <v>388</v>
      </c>
      <c r="BB23">
        <v>771.93</v>
      </c>
      <c r="BC23">
        <f t="shared" si="34"/>
        <v>1384.5900000000001</v>
      </c>
      <c r="BD23">
        <f t="shared" si="35"/>
        <v>0.81121140554243476</v>
      </c>
      <c r="BE23">
        <f t="shared" si="36"/>
        <v>0.54644798003125028</v>
      </c>
      <c r="BF23">
        <f t="shared" si="37"/>
        <v>0.82910501746501819</v>
      </c>
      <c r="BG23">
        <f t="shared" si="38"/>
        <v>0.55184975427472005</v>
      </c>
      <c r="BH23">
        <f t="shared" si="39"/>
        <v>0.60600347565486812</v>
      </c>
      <c r="BI23">
        <f t="shared" si="40"/>
        <v>0.39399652434513188</v>
      </c>
      <c r="BJ23">
        <f t="shared" si="41"/>
        <v>549.72500000000002</v>
      </c>
      <c r="BK23">
        <f t="shared" si="42"/>
        <v>462.96268955542001</v>
      </c>
      <c r="BL23">
        <f t="shared" si="43"/>
        <v>0.84217143036139885</v>
      </c>
      <c r="BM23">
        <f t="shared" si="44"/>
        <v>0.19434286072279763</v>
      </c>
      <c r="BN23">
        <v>1599861119.5999999</v>
      </c>
      <c r="BO23">
        <v>380.54500000000002</v>
      </c>
      <c r="BP23">
        <v>399.97800000000001</v>
      </c>
      <c r="BQ23">
        <v>17.851500000000001</v>
      </c>
      <c r="BR23">
        <v>14.120900000000001</v>
      </c>
      <c r="BS23">
        <v>381.00200000000001</v>
      </c>
      <c r="BT23">
        <v>18.092199999999998</v>
      </c>
      <c r="BU23">
        <v>500.11200000000002</v>
      </c>
      <c r="BV23">
        <v>101.187</v>
      </c>
      <c r="BW23">
        <v>0.10009800000000001</v>
      </c>
      <c r="BX23">
        <v>26.693000000000001</v>
      </c>
      <c r="BY23">
        <v>25.9039</v>
      </c>
      <c r="BZ23">
        <v>999.9</v>
      </c>
      <c r="CA23">
        <v>0</v>
      </c>
      <c r="CB23">
        <v>0</v>
      </c>
      <c r="CC23">
        <v>9989.3799999999992</v>
      </c>
      <c r="CD23">
        <v>0</v>
      </c>
      <c r="CE23">
        <v>13.013500000000001</v>
      </c>
      <c r="CF23">
        <v>-19.433</v>
      </c>
      <c r="CG23">
        <v>387.46199999999999</v>
      </c>
      <c r="CH23">
        <v>405.70699999999999</v>
      </c>
      <c r="CI23">
        <v>3.73061</v>
      </c>
      <c r="CJ23">
        <v>399.97800000000001</v>
      </c>
      <c r="CK23">
        <v>14.120900000000001</v>
      </c>
      <c r="CL23">
        <v>1.8063400000000001</v>
      </c>
      <c r="CM23">
        <v>1.42885</v>
      </c>
      <c r="CN23">
        <v>15.841699999999999</v>
      </c>
      <c r="CO23">
        <v>12.2273</v>
      </c>
      <c r="CP23">
        <v>549.72500000000002</v>
      </c>
      <c r="CQ23">
        <v>0.92695700000000003</v>
      </c>
      <c r="CR23">
        <v>7.3042599999999999E-2</v>
      </c>
      <c r="CS23">
        <v>0</v>
      </c>
      <c r="CT23">
        <v>1034.95</v>
      </c>
      <c r="CU23">
        <v>4.9998100000000001</v>
      </c>
      <c r="CV23">
        <v>5898.54</v>
      </c>
      <c r="CW23">
        <v>4563.21</v>
      </c>
      <c r="CX23">
        <v>45.436999999999998</v>
      </c>
      <c r="CY23">
        <v>48.186999999999998</v>
      </c>
      <c r="CZ23">
        <v>47.186999999999998</v>
      </c>
      <c r="DA23">
        <v>47.5</v>
      </c>
      <c r="DB23">
        <v>47.625</v>
      </c>
      <c r="DC23">
        <v>504.94</v>
      </c>
      <c r="DD23">
        <v>39.79</v>
      </c>
      <c r="DE23">
        <v>0</v>
      </c>
      <c r="DF23">
        <v>83.5</v>
      </c>
      <c r="DG23">
        <v>0</v>
      </c>
      <c r="DH23">
        <v>1033.3248000000001</v>
      </c>
      <c r="DI23">
        <v>14.6176922982258</v>
      </c>
      <c r="DJ23">
        <v>75.563076788094605</v>
      </c>
      <c r="DK23">
        <v>5892.9215999999997</v>
      </c>
      <c r="DL23">
        <v>15</v>
      </c>
      <c r="DM23">
        <v>1599861093.0999999</v>
      </c>
      <c r="DN23" t="s">
        <v>389</v>
      </c>
      <c r="DO23">
        <v>1599861093.0999999</v>
      </c>
      <c r="DP23">
        <v>1599861090.0999999</v>
      </c>
      <c r="DQ23">
        <v>61</v>
      </c>
      <c r="DR23">
        <v>-1.0999999999999999E-2</v>
      </c>
      <c r="DS23">
        <v>1E-3</v>
      </c>
      <c r="DT23">
        <v>-0.45600000000000002</v>
      </c>
      <c r="DU23">
        <v>-0.24099999999999999</v>
      </c>
      <c r="DV23">
        <v>400</v>
      </c>
      <c r="DW23">
        <v>14</v>
      </c>
      <c r="DX23">
        <v>7.0000000000000007E-2</v>
      </c>
      <c r="DY23">
        <v>0.02</v>
      </c>
      <c r="DZ23">
        <v>399.99692682926798</v>
      </c>
      <c r="EA23">
        <v>1.0871080138863599E-2</v>
      </c>
      <c r="EB23">
        <v>2.11929466452246E-2</v>
      </c>
      <c r="EC23">
        <v>1</v>
      </c>
      <c r="ED23">
        <v>380.55200000000002</v>
      </c>
      <c r="EE23">
        <v>7.2338709676308705E-2</v>
      </c>
      <c r="EF23">
        <v>1.11615700132832E-2</v>
      </c>
      <c r="EG23">
        <v>1</v>
      </c>
      <c r="EH23">
        <v>14.1184390243902</v>
      </c>
      <c r="EI23">
        <v>9.1965156794924195E-3</v>
      </c>
      <c r="EJ23">
        <v>9.54035855740932E-4</v>
      </c>
      <c r="EK23">
        <v>1</v>
      </c>
      <c r="EL23">
        <v>17.8560219512195</v>
      </c>
      <c r="EM23">
        <v>1.8599999999984199E-2</v>
      </c>
      <c r="EN23">
        <v>1.70806339088845E-2</v>
      </c>
      <c r="EO23">
        <v>1</v>
      </c>
      <c r="EP23">
        <v>4</v>
      </c>
      <c r="EQ23">
        <v>4</v>
      </c>
      <c r="ER23" t="s">
        <v>361</v>
      </c>
      <c r="ES23">
        <v>2.9984899999999999</v>
      </c>
      <c r="ET23">
        <v>2.6943100000000002</v>
      </c>
      <c r="EU23">
        <v>9.6197699999999997E-2</v>
      </c>
      <c r="EV23">
        <v>0.100303</v>
      </c>
      <c r="EW23">
        <v>8.8969699999999999E-2</v>
      </c>
      <c r="EX23">
        <v>7.3792200000000002E-2</v>
      </c>
      <c r="EY23">
        <v>28354.400000000001</v>
      </c>
      <c r="EZ23">
        <v>31887.9</v>
      </c>
      <c r="FA23">
        <v>27421.5</v>
      </c>
      <c r="FB23">
        <v>30694.2</v>
      </c>
      <c r="FC23">
        <v>35056.9</v>
      </c>
      <c r="FD23">
        <v>39102.300000000003</v>
      </c>
      <c r="FE23">
        <v>40533.300000000003</v>
      </c>
      <c r="FF23">
        <v>45192.800000000003</v>
      </c>
      <c r="FG23">
        <v>1.91815</v>
      </c>
      <c r="FH23">
        <v>1.9291</v>
      </c>
      <c r="FI23">
        <v>1.9770099999999999E-2</v>
      </c>
      <c r="FJ23">
        <v>0</v>
      </c>
      <c r="FK23">
        <v>25.58</v>
      </c>
      <c r="FL23">
        <v>999.9</v>
      </c>
      <c r="FM23">
        <v>33.061</v>
      </c>
      <c r="FN23">
        <v>31.622</v>
      </c>
      <c r="FO23">
        <v>15.269600000000001</v>
      </c>
      <c r="FP23">
        <v>61.864699999999999</v>
      </c>
      <c r="FQ23">
        <v>36.650599999999997</v>
      </c>
      <c r="FR23">
        <v>1</v>
      </c>
      <c r="FS23">
        <v>0.219639</v>
      </c>
      <c r="FT23">
        <v>2.28966</v>
      </c>
      <c r="FU23">
        <v>20.190200000000001</v>
      </c>
      <c r="FV23">
        <v>5.2226800000000004</v>
      </c>
      <c r="FW23">
        <v>12.027900000000001</v>
      </c>
      <c r="FX23">
        <v>4.9596999999999998</v>
      </c>
      <c r="FY23">
        <v>3.3019699999999998</v>
      </c>
      <c r="FZ23">
        <v>999.9</v>
      </c>
      <c r="GA23">
        <v>9837.9</v>
      </c>
      <c r="GB23">
        <v>9999</v>
      </c>
      <c r="GC23">
        <v>9999</v>
      </c>
      <c r="GD23">
        <v>1.8796900000000001</v>
      </c>
      <c r="GE23">
        <v>1.8765799999999999</v>
      </c>
      <c r="GF23">
        <v>1.8788100000000001</v>
      </c>
      <c r="GG23">
        <v>1.87856</v>
      </c>
      <c r="GH23">
        <v>1.88</v>
      </c>
      <c r="GI23">
        <v>1.8730100000000001</v>
      </c>
      <c r="GJ23">
        <v>1.8805700000000001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-0.45700000000000002</v>
      </c>
      <c r="GZ23">
        <v>-0.2407</v>
      </c>
      <c r="HA23">
        <v>-0.45650000000000002</v>
      </c>
      <c r="HB23">
        <v>0</v>
      </c>
      <c r="HC23">
        <v>0</v>
      </c>
      <c r="HD23">
        <v>0</v>
      </c>
      <c r="HE23">
        <v>-0.240724999999999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0.4</v>
      </c>
      <c r="HN23">
        <v>0.5</v>
      </c>
      <c r="HO23">
        <v>2</v>
      </c>
      <c r="HP23">
        <v>498.10300000000001</v>
      </c>
      <c r="HQ23">
        <v>488.34100000000001</v>
      </c>
      <c r="HR23">
        <v>22.9999</v>
      </c>
      <c r="HS23">
        <v>30.158899999999999</v>
      </c>
      <c r="HT23">
        <v>29.999600000000001</v>
      </c>
      <c r="HU23">
        <v>30.218900000000001</v>
      </c>
      <c r="HV23">
        <v>30.2117</v>
      </c>
      <c r="HW23">
        <v>20.526800000000001</v>
      </c>
      <c r="HX23">
        <v>100</v>
      </c>
      <c r="HY23">
        <v>0</v>
      </c>
      <c r="HZ23">
        <v>23</v>
      </c>
      <c r="IA23">
        <v>400</v>
      </c>
      <c r="IB23">
        <v>12.2913</v>
      </c>
      <c r="IC23">
        <v>104.33499999999999</v>
      </c>
      <c r="ID23">
        <v>100.938</v>
      </c>
    </row>
    <row r="24" spans="1:238" x14ac:dyDescent="0.35">
      <c r="A24">
        <v>7</v>
      </c>
      <c r="B24">
        <v>1599861205.5999999</v>
      </c>
      <c r="C24">
        <v>2763</v>
      </c>
      <c r="D24" t="s">
        <v>390</v>
      </c>
      <c r="E24" t="s">
        <v>391</v>
      </c>
      <c r="F24">
        <v>1599861205.5999999</v>
      </c>
      <c r="G24">
        <f t="shared" si="0"/>
        <v>3.0441196481761066E-3</v>
      </c>
      <c r="H24">
        <f t="shared" si="1"/>
        <v>12.744868619208157</v>
      </c>
      <c r="I24">
        <f t="shared" si="2"/>
        <v>383.32398577164111</v>
      </c>
      <c r="J24">
        <f t="shared" si="3"/>
        <v>271.79855029639424</v>
      </c>
      <c r="K24">
        <f t="shared" si="4"/>
        <v>27.529683953941859</v>
      </c>
      <c r="L24">
        <f t="shared" si="5"/>
        <v>38.825770662686949</v>
      </c>
      <c r="M24">
        <f t="shared" si="6"/>
        <v>0.20557329361765514</v>
      </c>
      <c r="N24">
        <f t="shared" si="7"/>
        <v>2.2811372761850954</v>
      </c>
      <c r="O24">
        <f t="shared" si="8"/>
        <v>0.19580773910134588</v>
      </c>
      <c r="P24">
        <f t="shared" si="9"/>
        <v>0.12321856671218319</v>
      </c>
      <c r="Q24">
        <f t="shared" si="10"/>
        <v>66.067031695552487</v>
      </c>
      <c r="R24">
        <f t="shared" si="11"/>
        <v>26.105560955775463</v>
      </c>
      <c r="S24">
        <f t="shared" si="12"/>
        <v>25.776499999999999</v>
      </c>
      <c r="T24">
        <f t="shared" si="13"/>
        <v>3.329889986672419</v>
      </c>
      <c r="U24">
        <f t="shared" si="14"/>
        <v>51.31052677293161</v>
      </c>
      <c r="V24">
        <f t="shared" si="15"/>
        <v>1.7950705635113999</v>
      </c>
      <c r="W24">
        <f t="shared" si="16"/>
        <v>3.4984450100371465</v>
      </c>
      <c r="X24">
        <f t="shared" si="17"/>
        <v>1.534819423161019</v>
      </c>
      <c r="Y24">
        <f t="shared" si="18"/>
        <v>-134.2456764845663</v>
      </c>
      <c r="Z24">
        <f t="shared" si="19"/>
        <v>102.77494828711581</v>
      </c>
      <c r="AA24">
        <f t="shared" si="20"/>
        <v>9.6451295321424109</v>
      </c>
      <c r="AB24">
        <f t="shared" si="21"/>
        <v>44.241433030244394</v>
      </c>
      <c r="AC24">
        <v>20</v>
      </c>
      <c r="AD24">
        <v>4</v>
      </c>
      <c r="AE24">
        <f t="shared" si="22"/>
        <v>1.0007460278701299</v>
      </c>
      <c r="AF24">
        <f t="shared" si="23"/>
        <v>7.4602787012989502E-2</v>
      </c>
      <c r="AG24">
        <f t="shared" si="24"/>
        <v>53657.299837647253</v>
      </c>
      <c r="AH24" t="s">
        <v>360</v>
      </c>
      <c r="AI24">
        <v>10235.6</v>
      </c>
      <c r="AJ24">
        <v>801.81200000000001</v>
      </c>
      <c r="AK24">
        <v>3824.7</v>
      </c>
      <c r="AL24">
        <f t="shared" si="25"/>
        <v>3022.8879999999999</v>
      </c>
      <c r="AM24">
        <f t="shared" si="26"/>
        <v>0.79035950532067878</v>
      </c>
      <c r="AN24">
        <v>-0.88490292070944099</v>
      </c>
      <c r="AO24" t="s">
        <v>392</v>
      </c>
      <c r="AP24">
        <v>10259.299999999999</v>
      </c>
      <c r="AQ24">
        <v>1039.4703999999999</v>
      </c>
      <c r="AR24">
        <v>2405.02</v>
      </c>
      <c r="AS24">
        <f t="shared" si="27"/>
        <v>0.56779136971833921</v>
      </c>
      <c r="AT24">
        <v>0.5</v>
      </c>
      <c r="AU24">
        <f t="shared" si="28"/>
        <v>337.19848574025866</v>
      </c>
      <c r="AV24">
        <f t="shared" si="29"/>
        <v>12.744868619208157</v>
      </c>
      <c r="AW24">
        <f t="shared" si="30"/>
        <v>95.729195042705669</v>
      </c>
      <c r="AX24">
        <f t="shared" si="31"/>
        <v>0.66955368354525113</v>
      </c>
      <c r="AY24">
        <f t="shared" si="32"/>
        <v>4.0420619060598344E-2</v>
      </c>
      <c r="AZ24">
        <f t="shared" si="33"/>
        <v>0.59029862537525668</v>
      </c>
      <c r="BA24" t="s">
        <v>393</v>
      </c>
      <c r="BB24">
        <v>794.73</v>
      </c>
      <c r="BC24">
        <f t="shared" si="34"/>
        <v>1610.29</v>
      </c>
      <c r="BD24">
        <f t="shared" si="35"/>
        <v>0.84801470542573087</v>
      </c>
      <c r="BE24">
        <f t="shared" si="36"/>
        <v>0.46854589319366197</v>
      </c>
      <c r="BF24">
        <f t="shared" si="37"/>
        <v>0.85176071975688739</v>
      </c>
      <c r="BG24">
        <f t="shared" si="38"/>
        <v>0.46964359910125675</v>
      </c>
      <c r="BH24">
        <f t="shared" si="39"/>
        <v>0.64835201352822658</v>
      </c>
      <c r="BI24">
        <f t="shared" si="40"/>
        <v>0.35164798647177342</v>
      </c>
      <c r="BJ24">
        <f t="shared" si="41"/>
        <v>400.01499999999999</v>
      </c>
      <c r="BK24">
        <f t="shared" si="42"/>
        <v>337.19848574025866</v>
      </c>
      <c r="BL24">
        <f t="shared" si="43"/>
        <v>0.84296460317802757</v>
      </c>
      <c r="BM24">
        <f t="shared" si="44"/>
        <v>0.19592920635605524</v>
      </c>
      <c r="BN24">
        <v>1599861205.5999999</v>
      </c>
      <c r="BO24">
        <v>383.32400000000001</v>
      </c>
      <c r="BP24">
        <v>400.00400000000002</v>
      </c>
      <c r="BQ24">
        <v>17.7226</v>
      </c>
      <c r="BR24">
        <v>14.137700000000001</v>
      </c>
      <c r="BS24">
        <v>383.77499999999998</v>
      </c>
      <c r="BT24">
        <v>17.962</v>
      </c>
      <c r="BU24">
        <v>500.08100000000002</v>
      </c>
      <c r="BV24">
        <v>101.187</v>
      </c>
      <c r="BW24">
        <v>0.100089</v>
      </c>
      <c r="BX24">
        <v>26.612200000000001</v>
      </c>
      <c r="BY24">
        <v>25.776499999999999</v>
      </c>
      <c r="BZ24">
        <v>999.9</v>
      </c>
      <c r="CA24">
        <v>0</v>
      </c>
      <c r="CB24">
        <v>0</v>
      </c>
      <c r="CC24">
        <v>10016.200000000001</v>
      </c>
      <c r="CD24">
        <v>0</v>
      </c>
      <c r="CE24">
        <v>12.657400000000001</v>
      </c>
      <c r="CF24">
        <v>-16.679400000000001</v>
      </c>
      <c r="CG24">
        <v>390.24</v>
      </c>
      <c r="CH24">
        <v>405.74</v>
      </c>
      <c r="CI24">
        <v>3.58494</v>
      </c>
      <c r="CJ24">
        <v>400.00400000000002</v>
      </c>
      <c r="CK24">
        <v>14.137700000000001</v>
      </c>
      <c r="CL24">
        <v>1.7932900000000001</v>
      </c>
      <c r="CM24">
        <v>1.4305399999999999</v>
      </c>
      <c r="CN24">
        <v>15.728400000000001</v>
      </c>
      <c r="CO24">
        <v>12.2453</v>
      </c>
      <c r="CP24">
        <v>400.01499999999999</v>
      </c>
      <c r="CQ24">
        <v>0.89993299999999998</v>
      </c>
      <c r="CR24">
        <v>0.100067</v>
      </c>
      <c r="CS24">
        <v>0</v>
      </c>
      <c r="CT24">
        <v>1039.96</v>
      </c>
      <c r="CU24">
        <v>4.9998100000000001</v>
      </c>
      <c r="CV24">
        <v>4319.87</v>
      </c>
      <c r="CW24">
        <v>3283.77</v>
      </c>
      <c r="CX24">
        <v>45.125</v>
      </c>
      <c r="CY24">
        <v>48.186999999999998</v>
      </c>
      <c r="CZ24">
        <v>46.936999999999998</v>
      </c>
      <c r="DA24">
        <v>47.436999999999998</v>
      </c>
      <c r="DB24">
        <v>47.375</v>
      </c>
      <c r="DC24">
        <v>355.49</v>
      </c>
      <c r="DD24">
        <v>39.53</v>
      </c>
      <c r="DE24">
        <v>0</v>
      </c>
      <c r="DF24">
        <v>85.299999952316298</v>
      </c>
      <c r="DG24">
        <v>0</v>
      </c>
      <c r="DH24">
        <v>1039.4703999999999</v>
      </c>
      <c r="DI24">
        <v>5.5961538540965998</v>
      </c>
      <c r="DJ24">
        <v>21.126153817243299</v>
      </c>
      <c r="DK24">
        <v>4317.2896000000001</v>
      </c>
      <c r="DL24">
        <v>15</v>
      </c>
      <c r="DM24">
        <v>1599861179.0999999</v>
      </c>
      <c r="DN24" t="s">
        <v>394</v>
      </c>
      <c r="DO24">
        <v>1599861171.0999999</v>
      </c>
      <c r="DP24">
        <v>1599861179.0999999</v>
      </c>
      <c r="DQ24">
        <v>62</v>
      </c>
      <c r="DR24">
        <v>6.0000000000000001E-3</v>
      </c>
      <c r="DS24">
        <v>1E-3</v>
      </c>
      <c r="DT24">
        <v>-0.45100000000000001</v>
      </c>
      <c r="DU24">
        <v>-0.23899999999999999</v>
      </c>
      <c r="DV24">
        <v>400</v>
      </c>
      <c r="DW24">
        <v>14</v>
      </c>
      <c r="DX24">
        <v>7.0000000000000007E-2</v>
      </c>
      <c r="DY24">
        <v>0.02</v>
      </c>
      <c r="DZ24">
        <v>399.99226829268298</v>
      </c>
      <c r="EA24">
        <v>-9.8466898957778604E-3</v>
      </c>
      <c r="EB24">
        <v>3.0952382303400101E-2</v>
      </c>
      <c r="EC24">
        <v>1</v>
      </c>
      <c r="ED24">
        <v>383.33912903225797</v>
      </c>
      <c r="EE24">
        <v>-0.195145161290466</v>
      </c>
      <c r="EF24">
        <v>1.70818559380801E-2</v>
      </c>
      <c r="EG24">
        <v>1</v>
      </c>
      <c r="EH24">
        <v>14.1352195121951</v>
      </c>
      <c r="EI24">
        <v>6.7588850173929101E-3</v>
      </c>
      <c r="EJ24">
        <v>9.27945412659388E-4</v>
      </c>
      <c r="EK24">
        <v>1</v>
      </c>
      <c r="EL24">
        <v>17.730775609756101</v>
      </c>
      <c r="EM24">
        <v>-5.4355400696896403E-3</v>
      </c>
      <c r="EN24">
        <v>1.7422928270134402E-2</v>
      </c>
      <c r="EO24">
        <v>1</v>
      </c>
      <c r="EP24">
        <v>4</v>
      </c>
      <c r="EQ24">
        <v>4</v>
      </c>
      <c r="ER24" t="s">
        <v>361</v>
      </c>
      <c r="ES24">
        <v>2.9984299999999999</v>
      </c>
      <c r="ET24">
        <v>2.6943000000000001</v>
      </c>
      <c r="EU24">
        <v>9.6757800000000005E-2</v>
      </c>
      <c r="EV24">
        <v>0.100324</v>
      </c>
      <c r="EW24">
        <v>8.8513900000000006E-2</v>
      </c>
      <c r="EX24">
        <v>7.3868000000000003E-2</v>
      </c>
      <c r="EY24">
        <v>28340.1</v>
      </c>
      <c r="EZ24">
        <v>31889.9</v>
      </c>
      <c r="FA24">
        <v>27424.400000000001</v>
      </c>
      <c r="FB24">
        <v>30696.5</v>
      </c>
      <c r="FC24">
        <v>35078.199999999997</v>
      </c>
      <c r="FD24">
        <v>39102.300000000003</v>
      </c>
      <c r="FE24">
        <v>40537.4</v>
      </c>
      <c r="FF24">
        <v>45196.4</v>
      </c>
      <c r="FG24">
        <v>1.9189499999999999</v>
      </c>
      <c r="FH24">
        <v>1.9298</v>
      </c>
      <c r="FI24">
        <v>1.39177E-2</v>
      </c>
      <c r="FJ24">
        <v>0</v>
      </c>
      <c r="FK24">
        <v>25.548400000000001</v>
      </c>
      <c r="FL24">
        <v>999.9</v>
      </c>
      <c r="FM24">
        <v>32.987000000000002</v>
      </c>
      <c r="FN24">
        <v>31.632000000000001</v>
      </c>
      <c r="FO24">
        <v>15.245200000000001</v>
      </c>
      <c r="FP24">
        <v>61.544699999999999</v>
      </c>
      <c r="FQ24">
        <v>36.458300000000001</v>
      </c>
      <c r="FR24">
        <v>1</v>
      </c>
      <c r="FS24">
        <v>0.21432699999999999</v>
      </c>
      <c r="FT24">
        <v>2.2651400000000002</v>
      </c>
      <c r="FU24">
        <v>20.191600000000001</v>
      </c>
      <c r="FV24">
        <v>5.2219300000000004</v>
      </c>
      <c r="FW24">
        <v>12.028499999999999</v>
      </c>
      <c r="FX24">
        <v>4.9598500000000003</v>
      </c>
      <c r="FY24">
        <v>3.3019699999999998</v>
      </c>
      <c r="FZ24">
        <v>999.9</v>
      </c>
      <c r="GA24">
        <v>9839.5</v>
      </c>
      <c r="GB24">
        <v>9999</v>
      </c>
      <c r="GC24">
        <v>9999</v>
      </c>
      <c r="GD24">
        <v>1.87971</v>
      </c>
      <c r="GE24">
        <v>1.8765400000000001</v>
      </c>
      <c r="GF24">
        <v>1.8788</v>
      </c>
      <c r="GG24">
        <v>1.87856</v>
      </c>
      <c r="GH24">
        <v>1.8800300000000001</v>
      </c>
      <c r="GI24">
        <v>1.8730100000000001</v>
      </c>
      <c r="GJ24">
        <v>1.88059</v>
      </c>
      <c r="GK24">
        <v>1.87466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-0.45100000000000001</v>
      </c>
      <c r="GZ24">
        <v>-0.2394</v>
      </c>
      <c r="HA24">
        <v>-0.45079999999984499</v>
      </c>
      <c r="HB24">
        <v>0</v>
      </c>
      <c r="HC24">
        <v>0</v>
      </c>
      <c r="HD24">
        <v>0</v>
      </c>
      <c r="HE24">
        <v>-0.23933000000000099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0.6</v>
      </c>
      <c r="HN24">
        <v>0.4</v>
      </c>
      <c r="HO24">
        <v>2</v>
      </c>
      <c r="HP24">
        <v>498.15899999999999</v>
      </c>
      <c r="HQ24">
        <v>488.29599999999999</v>
      </c>
      <c r="HR24">
        <v>22.9998</v>
      </c>
      <c r="HS24">
        <v>30.088699999999999</v>
      </c>
      <c r="HT24">
        <v>29.9999</v>
      </c>
      <c r="HU24">
        <v>30.162700000000001</v>
      </c>
      <c r="HV24">
        <v>30.152000000000001</v>
      </c>
      <c r="HW24">
        <v>20.528400000000001</v>
      </c>
      <c r="HX24">
        <v>100</v>
      </c>
      <c r="HY24">
        <v>0</v>
      </c>
      <c r="HZ24">
        <v>23</v>
      </c>
      <c r="IA24">
        <v>400</v>
      </c>
      <c r="IB24">
        <v>12.2913</v>
      </c>
      <c r="IC24">
        <v>104.346</v>
      </c>
      <c r="ID24">
        <v>100.946</v>
      </c>
    </row>
    <row r="25" spans="1:238" x14ac:dyDescent="0.35">
      <c r="A25">
        <v>8</v>
      </c>
      <c r="B25">
        <v>1599861287.5999999</v>
      </c>
      <c r="C25">
        <v>2845</v>
      </c>
      <c r="D25" t="s">
        <v>395</v>
      </c>
      <c r="E25" t="s">
        <v>396</v>
      </c>
      <c r="F25">
        <v>1599861287.5999999</v>
      </c>
      <c r="G25">
        <f t="shared" si="0"/>
        <v>2.8935796952925088E-3</v>
      </c>
      <c r="H25">
        <f t="shared" si="1"/>
        <v>8.9774564352659567</v>
      </c>
      <c r="I25">
        <f t="shared" si="2"/>
        <v>387.89498999993418</v>
      </c>
      <c r="J25">
        <f t="shared" si="3"/>
        <v>303.22777761635768</v>
      </c>
      <c r="K25">
        <f t="shared" si="4"/>
        <v>30.712122197772395</v>
      </c>
      <c r="L25">
        <f t="shared" si="5"/>
        <v>39.287556128363832</v>
      </c>
      <c r="M25">
        <f t="shared" si="6"/>
        <v>0.19623357399555444</v>
      </c>
      <c r="N25">
        <f t="shared" si="7"/>
        <v>2.2826300284385628</v>
      </c>
      <c r="O25">
        <f t="shared" si="8"/>
        <v>0.18732007208493803</v>
      </c>
      <c r="P25">
        <f t="shared" si="9"/>
        <v>0.11784214406078361</v>
      </c>
      <c r="Q25">
        <f t="shared" si="10"/>
        <v>41.274947475512775</v>
      </c>
      <c r="R25">
        <f t="shared" si="11"/>
        <v>25.878595431581179</v>
      </c>
      <c r="S25">
        <f t="shared" si="12"/>
        <v>25.642900000000001</v>
      </c>
      <c r="T25">
        <f t="shared" si="13"/>
        <v>3.303612257051725</v>
      </c>
      <c r="U25">
        <f t="shared" si="14"/>
        <v>51.10877364374867</v>
      </c>
      <c r="V25">
        <f t="shared" si="15"/>
        <v>1.77830395664424</v>
      </c>
      <c r="W25">
        <f t="shared" si="16"/>
        <v>3.4794494758176455</v>
      </c>
      <c r="X25">
        <f t="shared" si="17"/>
        <v>1.525308300407485</v>
      </c>
      <c r="Y25">
        <f t="shared" si="18"/>
        <v>-127.60686456239964</v>
      </c>
      <c r="Z25">
        <f t="shared" si="19"/>
        <v>107.91232251670927</v>
      </c>
      <c r="AA25">
        <f t="shared" si="20"/>
        <v>10.109173529798118</v>
      </c>
      <c r="AB25">
        <f t="shared" si="21"/>
        <v>31.689578959620533</v>
      </c>
      <c r="AC25">
        <v>21</v>
      </c>
      <c r="AD25">
        <v>4</v>
      </c>
      <c r="AE25">
        <f t="shared" si="22"/>
        <v>1.0007823905736866</v>
      </c>
      <c r="AF25">
        <f t="shared" si="23"/>
        <v>7.8239057368656439E-2</v>
      </c>
      <c r="AG25">
        <f t="shared" si="24"/>
        <v>53723.628348486811</v>
      </c>
      <c r="AH25" t="s">
        <v>360</v>
      </c>
      <c r="AI25">
        <v>10235.6</v>
      </c>
      <c r="AJ25">
        <v>801.81200000000001</v>
      </c>
      <c r="AK25">
        <v>3824.7</v>
      </c>
      <c r="AL25">
        <f t="shared" si="25"/>
        <v>3022.8879999999999</v>
      </c>
      <c r="AM25">
        <f t="shared" si="26"/>
        <v>0.79035950532067878</v>
      </c>
      <c r="AN25">
        <v>-0.88490292070944099</v>
      </c>
      <c r="AO25" t="s">
        <v>397</v>
      </c>
      <c r="AP25">
        <v>10248</v>
      </c>
      <c r="AQ25">
        <v>1002.45115384615</v>
      </c>
      <c r="AR25">
        <v>2577.16</v>
      </c>
      <c r="AS25">
        <f t="shared" si="27"/>
        <v>0.61102486696745639</v>
      </c>
      <c r="AT25">
        <v>0.5</v>
      </c>
      <c r="AU25">
        <f t="shared" si="28"/>
        <v>210.72012937170086</v>
      </c>
      <c r="AV25">
        <f t="shared" si="29"/>
        <v>8.9774564352659567</v>
      </c>
      <c r="AW25">
        <f t="shared" si="30"/>
        <v>64.377619508354357</v>
      </c>
      <c r="AX25">
        <f t="shared" si="31"/>
        <v>0.68240233435254305</v>
      </c>
      <c r="AY25">
        <f t="shared" si="32"/>
        <v>4.680311930987209E-2</v>
      </c>
      <c r="AZ25">
        <f t="shared" si="33"/>
        <v>0.48407549395458566</v>
      </c>
      <c r="BA25" t="s">
        <v>398</v>
      </c>
      <c r="BB25">
        <v>818.5</v>
      </c>
      <c r="BC25">
        <f t="shared" si="34"/>
        <v>1758.6599999999999</v>
      </c>
      <c r="BD25">
        <f t="shared" si="35"/>
        <v>0.89540266234169763</v>
      </c>
      <c r="BE25">
        <f t="shared" si="36"/>
        <v>0.41498902268644799</v>
      </c>
      <c r="BF25">
        <f t="shared" si="37"/>
        <v>0.88698601409630673</v>
      </c>
      <c r="BG25">
        <f t="shared" si="38"/>
        <v>0.41269805563421469</v>
      </c>
      <c r="BH25">
        <f t="shared" si="39"/>
        <v>0.73109505267641051</v>
      </c>
      <c r="BI25">
        <f t="shared" si="40"/>
        <v>0.26890494732358949</v>
      </c>
      <c r="BJ25">
        <f t="shared" si="41"/>
        <v>249.983</v>
      </c>
      <c r="BK25">
        <f t="shared" si="42"/>
        <v>210.72012937170086</v>
      </c>
      <c r="BL25">
        <f t="shared" si="43"/>
        <v>0.84293783725973714</v>
      </c>
      <c r="BM25">
        <f t="shared" si="44"/>
        <v>0.19587567451947421</v>
      </c>
      <c r="BN25">
        <v>1599861287.5999999</v>
      </c>
      <c r="BO25">
        <v>387.89499999999998</v>
      </c>
      <c r="BP25">
        <v>400.00599999999997</v>
      </c>
      <c r="BQ25">
        <v>17.557600000000001</v>
      </c>
      <c r="BR25">
        <v>14.149100000000001</v>
      </c>
      <c r="BS25">
        <v>388.32900000000001</v>
      </c>
      <c r="BT25">
        <v>17.798100000000002</v>
      </c>
      <c r="BU25">
        <v>500.017</v>
      </c>
      <c r="BV25">
        <v>101.184</v>
      </c>
      <c r="BW25">
        <v>9.9999900000000003E-2</v>
      </c>
      <c r="BX25">
        <v>26.5198</v>
      </c>
      <c r="BY25">
        <v>25.642900000000001</v>
      </c>
      <c r="BZ25">
        <v>999.9</v>
      </c>
      <c r="CA25">
        <v>0</v>
      </c>
      <c r="CB25">
        <v>0</v>
      </c>
      <c r="CC25">
        <v>10026.200000000001</v>
      </c>
      <c r="CD25">
        <v>0</v>
      </c>
      <c r="CE25">
        <v>12.520300000000001</v>
      </c>
      <c r="CF25">
        <v>-12.1107</v>
      </c>
      <c r="CG25">
        <v>394.827</v>
      </c>
      <c r="CH25">
        <v>405.74599999999998</v>
      </c>
      <c r="CI25">
        <v>3.4085700000000001</v>
      </c>
      <c r="CJ25">
        <v>400.00599999999997</v>
      </c>
      <c r="CK25">
        <v>14.149100000000001</v>
      </c>
      <c r="CL25">
        <v>1.7765599999999999</v>
      </c>
      <c r="CM25">
        <v>1.43167</v>
      </c>
      <c r="CN25">
        <v>15.582100000000001</v>
      </c>
      <c r="CO25">
        <v>12.257199999999999</v>
      </c>
      <c r="CP25">
        <v>249.983</v>
      </c>
      <c r="CQ25">
        <v>0.900065</v>
      </c>
      <c r="CR25">
        <v>9.9934800000000004E-2</v>
      </c>
      <c r="CS25">
        <v>0</v>
      </c>
      <c r="CT25">
        <v>1002.64</v>
      </c>
      <c r="CU25">
        <v>4.9998100000000001</v>
      </c>
      <c r="CV25">
        <v>2628.79</v>
      </c>
      <c r="CW25">
        <v>2036.63</v>
      </c>
      <c r="CX25">
        <v>44.811999999999998</v>
      </c>
      <c r="CY25">
        <v>48.061999999999998</v>
      </c>
      <c r="CZ25">
        <v>46.811999999999998</v>
      </c>
      <c r="DA25">
        <v>47.375</v>
      </c>
      <c r="DB25">
        <v>47.125</v>
      </c>
      <c r="DC25">
        <v>220.5</v>
      </c>
      <c r="DD25">
        <v>24.48</v>
      </c>
      <c r="DE25">
        <v>0</v>
      </c>
      <c r="DF25">
        <v>81.5</v>
      </c>
      <c r="DG25">
        <v>0</v>
      </c>
      <c r="DH25">
        <v>1002.45115384615</v>
      </c>
      <c r="DI25">
        <v>4.1644444523092901</v>
      </c>
      <c r="DJ25">
        <v>9.6936751952744498</v>
      </c>
      <c r="DK25">
        <v>2628.07307692308</v>
      </c>
      <c r="DL25">
        <v>15</v>
      </c>
      <c r="DM25">
        <v>1599861261.0999999</v>
      </c>
      <c r="DN25" t="s">
        <v>399</v>
      </c>
      <c r="DO25">
        <v>1599861254.0999999</v>
      </c>
      <c r="DP25">
        <v>1599861261.0999999</v>
      </c>
      <c r="DQ25">
        <v>63</v>
      </c>
      <c r="DR25">
        <v>1.7000000000000001E-2</v>
      </c>
      <c r="DS25">
        <v>-1E-3</v>
      </c>
      <c r="DT25">
        <v>-0.434</v>
      </c>
      <c r="DU25">
        <v>-0.24</v>
      </c>
      <c r="DV25">
        <v>400</v>
      </c>
      <c r="DW25">
        <v>14</v>
      </c>
      <c r="DX25">
        <v>0.1</v>
      </c>
      <c r="DY25">
        <v>0.02</v>
      </c>
      <c r="DZ25">
        <v>399.997634146341</v>
      </c>
      <c r="EA25">
        <v>3.8759581881156101E-2</v>
      </c>
      <c r="EB25">
        <v>1.65614246140472E-2</v>
      </c>
      <c r="EC25">
        <v>1</v>
      </c>
      <c r="ED25">
        <v>387.95564516129002</v>
      </c>
      <c r="EE25">
        <v>-0.53743548387219597</v>
      </c>
      <c r="EF25">
        <v>4.1179816843892401E-2</v>
      </c>
      <c r="EG25">
        <v>1</v>
      </c>
      <c r="EH25">
        <v>14.1483756097561</v>
      </c>
      <c r="EI25">
        <v>4.2857142857074702E-3</v>
      </c>
      <c r="EJ25">
        <v>6.0678299564767904E-4</v>
      </c>
      <c r="EK25">
        <v>1</v>
      </c>
      <c r="EL25">
        <v>17.5657</v>
      </c>
      <c r="EM25">
        <v>7.7772125435536202E-2</v>
      </c>
      <c r="EN25">
        <v>5.4307853270307703E-2</v>
      </c>
      <c r="EO25">
        <v>1</v>
      </c>
      <c r="EP25">
        <v>4</v>
      </c>
      <c r="EQ25">
        <v>4</v>
      </c>
      <c r="ER25" t="s">
        <v>361</v>
      </c>
      <c r="ES25">
        <v>2.9982799999999998</v>
      </c>
      <c r="ET25">
        <v>2.69421</v>
      </c>
      <c r="EU25">
        <v>9.7662600000000002E-2</v>
      </c>
      <c r="EV25">
        <v>0.10033599999999999</v>
      </c>
      <c r="EW25">
        <v>8.7932999999999997E-2</v>
      </c>
      <c r="EX25">
        <v>7.3920200000000005E-2</v>
      </c>
      <c r="EY25">
        <v>28314.1</v>
      </c>
      <c r="EZ25">
        <v>31891.599999999999</v>
      </c>
      <c r="FA25">
        <v>27426.400000000001</v>
      </c>
      <c r="FB25">
        <v>30698.400000000001</v>
      </c>
      <c r="FC25">
        <v>35103.5</v>
      </c>
      <c r="FD25">
        <v>39102.6</v>
      </c>
      <c r="FE25">
        <v>40540.6</v>
      </c>
      <c r="FF25">
        <v>45199.199999999997</v>
      </c>
      <c r="FG25">
        <v>1.9191499999999999</v>
      </c>
      <c r="FH25">
        <v>1.93025</v>
      </c>
      <c r="FI25">
        <v>9.8273200000000005E-3</v>
      </c>
      <c r="FJ25">
        <v>0</v>
      </c>
      <c r="FK25">
        <v>25.4818</v>
      </c>
      <c r="FL25">
        <v>999.9</v>
      </c>
      <c r="FM25">
        <v>32.914000000000001</v>
      </c>
      <c r="FN25">
        <v>31.652000000000001</v>
      </c>
      <c r="FO25">
        <v>15.228300000000001</v>
      </c>
      <c r="FP25">
        <v>61.594700000000003</v>
      </c>
      <c r="FQ25">
        <v>36.698700000000002</v>
      </c>
      <c r="FR25">
        <v>1</v>
      </c>
      <c r="FS25">
        <v>0.20972099999999999</v>
      </c>
      <c r="FT25">
        <v>2.2204000000000002</v>
      </c>
      <c r="FU25">
        <v>20.1937</v>
      </c>
      <c r="FV25">
        <v>5.2204300000000003</v>
      </c>
      <c r="FW25">
        <v>12.0281</v>
      </c>
      <c r="FX25">
        <v>4.9599500000000001</v>
      </c>
      <c r="FY25">
        <v>3.30192</v>
      </c>
      <c r="FZ25">
        <v>999.9</v>
      </c>
      <c r="GA25">
        <v>9841.2000000000007</v>
      </c>
      <c r="GB25">
        <v>9999</v>
      </c>
      <c r="GC25">
        <v>9999</v>
      </c>
      <c r="GD25">
        <v>1.87971</v>
      </c>
      <c r="GE25">
        <v>1.8766099999999999</v>
      </c>
      <c r="GF25">
        <v>1.8788100000000001</v>
      </c>
      <c r="GG25">
        <v>1.8786</v>
      </c>
      <c r="GH25">
        <v>1.88</v>
      </c>
      <c r="GI25">
        <v>1.8729800000000001</v>
      </c>
      <c r="GJ25">
        <v>1.8806099999999999</v>
      </c>
      <c r="GK25">
        <v>1.87466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-0.434</v>
      </c>
      <c r="GZ25">
        <v>-0.24049999999999999</v>
      </c>
      <c r="HA25">
        <v>-0.434200000000033</v>
      </c>
      <c r="HB25">
        <v>0</v>
      </c>
      <c r="HC25">
        <v>0</v>
      </c>
      <c r="HD25">
        <v>0</v>
      </c>
      <c r="HE25">
        <v>-0.24041500000000199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0.6</v>
      </c>
      <c r="HN25">
        <v>0.4</v>
      </c>
      <c r="HO25">
        <v>2</v>
      </c>
      <c r="HP25">
        <v>497.84</v>
      </c>
      <c r="HQ25">
        <v>488.142</v>
      </c>
      <c r="HR25">
        <v>22.9998</v>
      </c>
      <c r="HS25">
        <v>30.034099999999999</v>
      </c>
      <c r="HT25">
        <v>29.9999</v>
      </c>
      <c r="HU25">
        <v>30.1097</v>
      </c>
      <c r="HV25">
        <v>30.0989</v>
      </c>
      <c r="HW25">
        <v>20.529299999999999</v>
      </c>
      <c r="HX25">
        <v>100</v>
      </c>
      <c r="HY25">
        <v>0</v>
      </c>
      <c r="HZ25">
        <v>23</v>
      </c>
      <c r="IA25">
        <v>400</v>
      </c>
      <c r="IB25">
        <v>12.2913</v>
      </c>
      <c r="IC25">
        <v>104.354</v>
      </c>
      <c r="ID25">
        <v>100.953</v>
      </c>
    </row>
    <row r="26" spans="1:238" x14ac:dyDescent="0.35">
      <c r="A26">
        <v>9</v>
      </c>
      <c r="B26">
        <v>1599861371.5999999</v>
      </c>
      <c r="C26">
        <v>2929</v>
      </c>
      <c r="D26" t="s">
        <v>400</v>
      </c>
      <c r="E26" t="s">
        <v>401</v>
      </c>
      <c r="F26">
        <v>1599861371.5999999</v>
      </c>
      <c r="G26">
        <f t="shared" si="0"/>
        <v>2.7032474228817637E-3</v>
      </c>
      <c r="H26">
        <f t="shared" si="1"/>
        <v>5.558533438109392</v>
      </c>
      <c r="I26">
        <f t="shared" si="2"/>
        <v>392.0489937838596</v>
      </c>
      <c r="J26">
        <f t="shared" si="3"/>
        <v>332.56428350847341</v>
      </c>
      <c r="K26">
        <f t="shared" si="4"/>
        <v>33.685420812334087</v>
      </c>
      <c r="L26">
        <f t="shared" si="5"/>
        <v>39.710624350088928</v>
      </c>
      <c r="M26">
        <f t="shared" si="6"/>
        <v>0.18253454198151398</v>
      </c>
      <c r="N26">
        <f t="shared" si="7"/>
        <v>2.2793663065269758</v>
      </c>
      <c r="O26">
        <f t="shared" si="8"/>
        <v>0.17478514726222955</v>
      </c>
      <c r="P26">
        <f t="shared" si="9"/>
        <v>0.10990955314491795</v>
      </c>
      <c r="Q26">
        <f t="shared" si="10"/>
        <v>24.713917933806517</v>
      </c>
      <c r="R26">
        <f t="shared" si="11"/>
        <v>25.737768252620661</v>
      </c>
      <c r="S26">
        <f t="shared" si="12"/>
        <v>25.545000000000002</v>
      </c>
      <c r="T26">
        <f t="shared" si="13"/>
        <v>3.2844715300380689</v>
      </c>
      <c r="U26">
        <f t="shared" si="14"/>
        <v>50.729803337148503</v>
      </c>
      <c r="V26">
        <f t="shared" si="15"/>
        <v>1.7568945014481996</v>
      </c>
      <c r="W26">
        <f t="shared" si="16"/>
        <v>3.4632393304818074</v>
      </c>
      <c r="X26">
        <f t="shared" si="17"/>
        <v>1.5275770285898693</v>
      </c>
      <c r="Y26">
        <f t="shared" si="18"/>
        <v>-119.21321134908578</v>
      </c>
      <c r="Z26">
        <f t="shared" si="19"/>
        <v>110.05598182193695</v>
      </c>
      <c r="AA26">
        <f t="shared" si="20"/>
        <v>10.315585928094782</v>
      </c>
      <c r="AB26">
        <f t="shared" si="21"/>
        <v>25.872274334752476</v>
      </c>
      <c r="AC26">
        <v>20</v>
      </c>
      <c r="AD26">
        <v>4</v>
      </c>
      <c r="AE26">
        <f t="shared" si="22"/>
        <v>1.0007464219928808</v>
      </c>
      <c r="AF26">
        <f t="shared" si="23"/>
        <v>7.4642199288077471E-2</v>
      </c>
      <c r="AG26">
        <f t="shared" si="24"/>
        <v>53628.98904576381</v>
      </c>
      <c r="AH26" t="s">
        <v>360</v>
      </c>
      <c r="AI26">
        <v>10235.6</v>
      </c>
      <c r="AJ26">
        <v>801.81200000000001</v>
      </c>
      <c r="AK26">
        <v>3824.7</v>
      </c>
      <c r="AL26">
        <f t="shared" si="25"/>
        <v>3022.8879999999999</v>
      </c>
      <c r="AM26">
        <f t="shared" si="26"/>
        <v>0.79035950532067878</v>
      </c>
      <c r="AN26">
        <v>-0.88490292070944099</v>
      </c>
      <c r="AO26" t="s">
        <v>402</v>
      </c>
      <c r="AP26">
        <v>10240.700000000001</v>
      </c>
      <c r="AQ26">
        <v>965.84696153846198</v>
      </c>
      <c r="AR26">
        <v>2722.79</v>
      </c>
      <c r="AS26">
        <f t="shared" si="27"/>
        <v>0.64527306125758432</v>
      </c>
      <c r="AT26">
        <v>0.5</v>
      </c>
      <c r="AU26">
        <f t="shared" si="28"/>
        <v>126.21630055157677</v>
      </c>
      <c r="AV26">
        <f t="shared" si="29"/>
        <v>5.558533438109392</v>
      </c>
      <c r="AW26">
        <f t="shared" si="30"/>
        <v>40.721989318761636</v>
      </c>
      <c r="AX26">
        <f t="shared" si="31"/>
        <v>0.69614623235725126</v>
      </c>
      <c r="AY26">
        <f t="shared" si="32"/>
        <v>5.1050746461910441E-2</v>
      </c>
      <c r="AZ26">
        <f t="shared" si="33"/>
        <v>0.40469885668744188</v>
      </c>
      <c r="BA26" t="s">
        <v>403</v>
      </c>
      <c r="BB26">
        <v>827.33</v>
      </c>
      <c r="BC26">
        <f t="shared" si="34"/>
        <v>1895.46</v>
      </c>
      <c r="BD26">
        <f t="shared" si="35"/>
        <v>0.92692171739922657</v>
      </c>
      <c r="BE26">
        <f t="shared" si="36"/>
        <v>0.36762561845884889</v>
      </c>
      <c r="BF26">
        <f t="shared" si="37"/>
        <v>0.91460862043268476</v>
      </c>
      <c r="BG26">
        <f t="shared" si="38"/>
        <v>0.36452227141726717</v>
      </c>
      <c r="BH26">
        <f t="shared" si="39"/>
        <v>0.79398722053686743</v>
      </c>
      <c r="BI26">
        <f t="shared" si="40"/>
        <v>0.20601277946313257</v>
      </c>
      <c r="BJ26">
        <f t="shared" si="41"/>
        <v>149.74</v>
      </c>
      <c r="BK26">
        <f t="shared" si="42"/>
        <v>126.21630055157677</v>
      </c>
      <c r="BL26">
        <f t="shared" si="43"/>
        <v>0.84290303560556135</v>
      </c>
      <c r="BM26">
        <f t="shared" si="44"/>
        <v>0.19580607121112278</v>
      </c>
      <c r="BN26">
        <v>1599861371.5999999</v>
      </c>
      <c r="BO26">
        <v>392.04899999999998</v>
      </c>
      <c r="BP26">
        <v>399.98700000000002</v>
      </c>
      <c r="BQ26">
        <v>17.345199999999998</v>
      </c>
      <c r="BR26">
        <v>14.159599999999999</v>
      </c>
      <c r="BS26">
        <v>392.49799999999999</v>
      </c>
      <c r="BT26">
        <v>17.584800000000001</v>
      </c>
      <c r="BU26">
        <v>499.93900000000002</v>
      </c>
      <c r="BV26">
        <v>101.19</v>
      </c>
      <c r="BW26">
        <v>9.9953500000000001E-2</v>
      </c>
      <c r="BX26">
        <v>26.4406</v>
      </c>
      <c r="BY26">
        <v>25.545000000000002</v>
      </c>
      <c r="BZ26">
        <v>999.9</v>
      </c>
      <c r="CA26">
        <v>0</v>
      </c>
      <c r="CB26">
        <v>0</v>
      </c>
      <c r="CC26">
        <v>10004.4</v>
      </c>
      <c r="CD26">
        <v>0</v>
      </c>
      <c r="CE26">
        <v>12.581200000000001</v>
      </c>
      <c r="CF26">
        <v>-7.9383900000000001</v>
      </c>
      <c r="CG26">
        <v>398.96899999999999</v>
      </c>
      <c r="CH26">
        <v>405.73200000000003</v>
      </c>
      <c r="CI26">
        <v>3.1856499999999999</v>
      </c>
      <c r="CJ26">
        <v>399.98700000000002</v>
      </c>
      <c r="CK26">
        <v>14.159599999999999</v>
      </c>
      <c r="CL26">
        <v>1.7551699999999999</v>
      </c>
      <c r="CM26">
        <v>1.4328099999999999</v>
      </c>
      <c r="CN26">
        <v>15.3932</v>
      </c>
      <c r="CO26">
        <v>12.269399999999999</v>
      </c>
      <c r="CP26">
        <v>149.74</v>
      </c>
      <c r="CQ26">
        <v>0.89989699999999995</v>
      </c>
      <c r="CR26">
        <v>0.100103</v>
      </c>
      <c r="CS26">
        <v>0</v>
      </c>
      <c r="CT26">
        <v>965.67600000000004</v>
      </c>
      <c r="CU26">
        <v>4.9998100000000001</v>
      </c>
      <c r="CV26">
        <v>1542.74</v>
      </c>
      <c r="CW26">
        <v>1203.22</v>
      </c>
      <c r="CX26">
        <v>44.436999999999998</v>
      </c>
      <c r="CY26">
        <v>47.811999999999998</v>
      </c>
      <c r="CZ26">
        <v>46.5</v>
      </c>
      <c r="DA26">
        <v>47.311999999999998</v>
      </c>
      <c r="DB26">
        <v>46.875</v>
      </c>
      <c r="DC26">
        <v>130.25</v>
      </c>
      <c r="DD26">
        <v>14.49</v>
      </c>
      <c r="DE26">
        <v>0</v>
      </c>
      <c r="DF26">
        <v>83.5</v>
      </c>
      <c r="DG26">
        <v>0</v>
      </c>
      <c r="DH26">
        <v>965.84696153846198</v>
      </c>
      <c r="DI26">
        <v>-0.86717949273333494</v>
      </c>
      <c r="DJ26">
        <v>-3.5022222671697598</v>
      </c>
      <c r="DK26">
        <v>1546.0807692307701</v>
      </c>
      <c r="DL26">
        <v>15</v>
      </c>
      <c r="DM26">
        <v>1599861343.0999999</v>
      </c>
      <c r="DN26" t="s">
        <v>404</v>
      </c>
      <c r="DO26">
        <v>1599861335.0999999</v>
      </c>
      <c r="DP26">
        <v>1599861343.0999999</v>
      </c>
      <c r="DQ26">
        <v>64</v>
      </c>
      <c r="DR26">
        <v>-1.4999999999999999E-2</v>
      </c>
      <c r="DS26">
        <v>1E-3</v>
      </c>
      <c r="DT26">
        <v>-0.44900000000000001</v>
      </c>
      <c r="DU26">
        <v>-0.24</v>
      </c>
      <c r="DV26">
        <v>400</v>
      </c>
      <c r="DW26">
        <v>14</v>
      </c>
      <c r="DX26">
        <v>0.12</v>
      </c>
      <c r="DY26">
        <v>0.02</v>
      </c>
      <c r="DZ26">
        <v>399.98526829268297</v>
      </c>
      <c r="EA26">
        <v>-9.4327526131878406E-2</v>
      </c>
      <c r="EB26">
        <v>3.2496922473609399E-2</v>
      </c>
      <c r="EC26">
        <v>1</v>
      </c>
      <c r="ED26">
        <v>392.10648387096802</v>
      </c>
      <c r="EE26">
        <v>-0.514645161290327</v>
      </c>
      <c r="EF26">
        <v>3.9401875645332603E-2</v>
      </c>
      <c r="EG26">
        <v>1</v>
      </c>
      <c r="EH26">
        <v>14.1588682926829</v>
      </c>
      <c r="EI26">
        <v>4.2648083623555702E-3</v>
      </c>
      <c r="EJ26">
        <v>5.93229698609492E-4</v>
      </c>
      <c r="EK26">
        <v>1</v>
      </c>
      <c r="EL26">
        <v>17.376663414634098</v>
      </c>
      <c r="EM26">
        <v>-0.171859233449452</v>
      </c>
      <c r="EN26">
        <v>1.69542678431235E-2</v>
      </c>
      <c r="EO26">
        <v>1</v>
      </c>
      <c r="EP26">
        <v>4</v>
      </c>
      <c r="EQ26">
        <v>4</v>
      </c>
      <c r="ER26" t="s">
        <v>361</v>
      </c>
      <c r="ES26">
        <v>2.9981100000000001</v>
      </c>
      <c r="ET26">
        <v>2.6941600000000001</v>
      </c>
      <c r="EU26">
        <v>9.8498000000000002E-2</v>
      </c>
      <c r="EV26">
        <v>0.100355</v>
      </c>
      <c r="EW26">
        <v>8.7180400000000005E-2</v>
      </c>
      <c r="EX26">
        <v>7.3976899999999998E-2</v>
      </c>
      <c r="EY26">
        <v>28290.9</v>
      </c>
      <c r="EZ26">
        <v>31894</v>
      </c>
      <c r="FA26">
        <v>27429.1</v>
      </c>
      <c r="FB26">
        <v>30701.1</v>
      </c>
      <c r="FC26">
        <v>35135.9</v>
      </c>
      <c r="FD26">
        <v>39103.800000000003</v>
      </c>
      <c r="FE26">
        <v>40544.400000000001</v>
      </c>
      <c r="FF26">
        <v>45203.199999999997</v>
      </c>
      <c r="FG26">
        <v>1.9206799999999999</v>
      </c>
      <c r="FH26">
        <v>1.9314</v>
      </c>
      <c r="FI26">
        <v>6.6906200000000004E-3</v>
      </c>
      <c r="FJ26">
        <v>0</v>
      </c>
      <c r="FK26">
        <v>25.435300000000002</v>
      </c>
      <c r="FL26">
        <v>999.9</v>
      </c>
      <c r="FM26">
        <v>32.817</v>
      </c>
      <c r="FN26">
        <v>31.661999999999999</v>
      </c>
      <c r="FO26">
        <v>15.192500000000001</v>
      </c>
      <c r="FP26">
        <v>61.744700000000002</v>
      </c>
      <c r="FQ26">
        <v>36.5304</v>
      </c>
      <c r="FR26">
        <v>1</v>
      </c>
      <c r="FS26">
        <v>0.20405999999999999</v>
      </c>
      <c r="FT26">
        <v>2.1749100000000001</v>
      </c>
      <c r="FU26">
        <v>20.195</v>
      </c>
      <c r="FV26">
        <v>5.2202799999999998</v>
      </c>
      <c r="FW26">
        <v>12.0281</v>
      </c>
      <c r="FX26">
        <v>4.9593499999999997</v>
      </c>
      <c r="FY26">
        <v>3.3018700000000001</v>
      </c>
      <c r="FZ26">
        <v>999.9</v>
      </c>
      <c r="GA26">
        <v>9842.7999999999993</v>
      </c>
      <c r="GB26">
        <v>9999</v>
      </c>
      <c r="GC26">
        <v>9999</v>
      </c>
      <c r="GD26">
        <v>1.8796999999999999</v>
      </c>
      <c r="GE26">
        <v>1.8765700000000001</v>
      </c>
      <c r="GF26">
        <v>1.8788</v>
      </c>
      <c r="GG26">
        <v>1.8785499999999999</v>
      </c>
      <c r="GH26">
        <v>1.8799699999999999</v>
      </c>
      <c r="GI26">
        <v>1.8729800000000001</v>
      </c>
      <c r="GJ26">
        <v>1.88059</v>
      </c>
      <c r="GK26">
        <v>1.87466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-0.44900000000000001</v>
      </c>
      <c r="GZ26">
        <v>-0.23960000000000001</v>
      </c>
      <c r="HA26">
        <v>-0.44924999999995002</v>
      </c>
      <c r="HB26">
        <v>0</v>
      </c>
      <c r="HC26">
        <v>0</v>
      </c>
      <c r="HD26">
        <v>0</v>
      </c>
      <c r="HE26">
        <v>-0.239595000000001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0.6</v>
      </c>
      <c r="HN26">
        <v>0.5</v>
      </c>
      <c r="HO26">
        <v>2</v>
      </c>
      <c r="HP26">
        <v>498.31200000000001</v>
      </c>
      <c r="HQ26">
        <v>488.35300000000001</v>
      </c>
      <c r="HR26">
        <v>22.999099999999999</v>
      </c>
      <c r="HS26">
        <v>29.9663</v>
      </c>
      <c r="HT26">
        <v>29.999700000000001</v>
      </c>
      <c r="HU26">
        <v>30.045500000000001</v>
      </c>
      <c r="HV26">
        <v>30.033899999999999</v>
      </c>
      <c r="HW26">
        <v>20.5336</v>
      </c>
      <c r="HX26">
        <v>100</v>
      </c>
      <c r="HY26">
        <v>0</v>
      </c>
      <c r="HZ26">
        <v>23</v>
      </c>
      <c r="IA26">
        <v>400</v>
      </c>
      <c r="IB26">
        <v>12.2913</v>
      </c>
      <c r="IC26">
        <v>104.364</v>
      </c>
      <c r="ID26">
        <v>100.962</v>
      </c>
    </row>
    <row r="27" spans="1:238" x14ac:dyDescent="0.35">
      <c r="A27">
        <v>10</v>
      </c>
      <c r="B27">
        <v>1599861456.5999999</v>
      </c>
      <c r="C27">
        <v>3014</v>
      </c>
      <c r="D27" t="s">
        <v>405</v>
      </c>
      <c r="E27" t="s">
        <v>406</v>
      </c>
      <c r="F27">
        <v>1599861456.5999999</v>
      </c>
      <c r="G27">
        <f t="shared" si="0"/>
        <v>2.4637946727353141E-3</v>
      </c>
      <c r="H27">
        <f t="shared" si="1"/>
        <v>3.582889906999942</v>
      </c>
      <c r="I27">
        <f t="shared" si="2"/>
        <v>394.51999598382389</v>
      </c>
      <c r="J27">
        <f t="shared" si="3"/>
        <v>348.97896619464473</v>
      </c>
      <c r="K27">
        <f t="shared" si="4"/>
        <v>35.347757029290797</v>
      </c>
      <c r="L27">
        <f t="shared" si="5"/>
        <v>39.960565856725232</v>
      </c>
      <c r="M27">
        <f t="shared" si="6"/>
        <v>0.16343884545044765</v>
      </c>
      <c r="N27">
        <f t="shared" si="7"/>
        <v>2.2773249757432836</v>
      </c>
      <c r="O27">
        <f t="shared" si="8"/>
        <v>0.15719085266547358</v>
      </c>
      <c r="P27">
        <f t="shared" si="9"/>
        <v>9.8785739341552187E-2</v>
      </c>
      <c r="Q27">
        <f t="shared" si="10"/>
        <v>16.494575518780042</v>
      </c>
      <c r="R27">
        <f t="shared" si="11"/>
        <v>25.682371522595115</v>
      </c>
      <c r="S27">
        <f t="shared" si="12"/>
        <v>25.511600000000001</v>
      </c>
      <c r="T27">
        <f t="shared" si="13"/>
        <v>3.2779635962640716</v>
      </c>
      <c r="U27">
        <f t="shared" si="14"/>
        <v>50.155213354168723</v>
      </c>
      <c r="V27">
        <f t="shared" si="15"/>
        <v>1.7296122617759999</v>
      </c>
      <c r="W27">
        <f t="shared" si="16"/>
        <v>3.4485193982974862</v>
      </c>
      <c r="X27">
        <f t="shared" si="17"/>
        <v>1.5483513344880717</v>
      </c>
      <c r="Y27">
        <f t="shared" si="18"/>
        <v>-108.65334506762736</v>
      </c>
      <c r="Z27">
        <f t="shared" si="19"/>
        <v>105.19374345825854</v>
      </c>
      <c r="AA27">
        <f t="shared" si="20"/>
        <v>9.863455543047829</v>
      </c>
      <c r="AB27">
        <f t="shared" si="21"/>
        <v>22.898429452459055</v>
      </c>
      <c r="AC27">
        <v>20</v>
      </c>
      <c r="AD27">
        <v>4</v>
      </c>
      <c r="AE27">
        <f t="shared" si="22"/>
        <v>1.0007471920273645</v>
      </c>
      <c r="AF27">
        <f t="shared" si="23"/>
        <v>7.4719202736450718E-2</v>
      </c>
      <c r="AG27">
        <f t="shared" si="24"/>
        <v>53573.761784217852</v>
      </c>
      <c r="AH27" t="s">
        <v>360</v>
      </c>
      <c r="AI27">
        <v>10235.6</v>
      </c>
      <c r="AJ27">
        <v>801.81200000000001</v>
      </c>
      <c r="AK27">
        <v>3824.7</v>
      </c>
      <c r="AL27">
        <f t="shared" si="25"/>
        <v>3022.8879999999999</v>
      </c>
      <c r="AM27">
        <f t="shared" si="26"/>
        <v>0.79035950532067878</v>
      </c>
      <c r="AN27">
        <v>-0.88490292070944099</v>
      </c>
      <c r="AO27" t="s">
        <v>407</v>
      </c>
      <c r="AP27">
        <v>10237.200000000001</v>
      </c>
      <c r="AQ27">
        <v>934.47288461538506</v>
      </c>
      <c r="AR27">
        <v>2794.06</v>
      </c>
      <c r="AS27">
        <f t="shared" si="27"/>
        <v>0.66555017264647676</v>
      </c>
      <c r="AT27">
        <v>0.5</v>
      </c>
      <c r="AU27">
        <f t="shared" si="28"/>
        <v>84.28500054150102</v>
      </c>
      <c r="AV27">
        <f t="shared" si="29"/>
        <v>3.582889906999942</v>
      </c>
      <c r="AW27">
        <f t="shared" si="30"/>
        <v>28.047948330952195</v>
      </c>
      <c r="AX27">
        <f t="shared" si="31"/>
        <v>0.69557919300229765</v>
      </c>
      <c r="AY27">
        <f t="shared" si="32"/>
        <v>5.3008160396338731E-2</v>
      </c>
      <c r="AZ27">
        <f t="shared" si="33"/>
        <v>0.36886824191320156</v>
      </c>
      <c r="BA27" t="s">
        <v>408</v>
      </c>
      <c r="BB27">
        <v>850.57</v>
      </c>
      <c r="BC27">
        <f t="shared" si="34"/>
        <v>1943.4899999999998</v>
      </c>
      <c r="BD27">
        <f t="shared" si="35"/>
        <v>0.9568287541405488</v>
      </c>
      <c r="BE27">
        <f t="shared" si="36"/>
        <v>0.34653495307871546</v>
      </c>
      <c r="BF27">
        <f t="shared" si="37"/>
        <v>0.93341146051325685</v>
      </c>
      <c r="BG27">
        <f t="shared" si="38"/>
        <v>0.34094547995162239</v>
      </c>
      <c r="BH27">
        <f t="shared" si="39"/>
        <v>0.87091861819435767</v>
      </c>
      <c r="BI27">
        <f t="shared" si="40"/>
        <v>0.12908138180564233</v>
      </c>
      <c r="BJ27">
        <f t="shared" si="41"/>
        <v>100</v>
      </c>
      <c r="BK27">
        <f t="shared" si="42"/>
        <v>84.28500054150102</v>
      </c>
      <c r="BL27">
        <f t="shared" si="43"/>
        <v>0.84285000541501021</v>
      </c>
      <c r="BM27">
        <f t="shared" si="44"/>
        <v>0.19570001083002059</v>
      </c>
      <c r="BN27">
        <v>1599861456.5999999</v>
      </c>
      <c r="BO27">
        <v>394.52</v>
      </c>
      <c r="BP27">
        <v>399.98200000000003</v>
      </c>
      <c r="BQ27">
        <v>17.076000000000001</v>
      </c>
      <c r="BR27">
        <v>14.172499999999999</v>
      </c>
      <c r="BS27">
        <v>394.971</v>
      </c>
      <c r="BT27">
        <v>17.314</v>
      </c>
      <c r="BU27">
        <v>500.06200000000001</v>
      </c>
      <c r="BV27">
        <v>101.18899999999999</v>
      </c>
      <c r="BW27">
        <v>0.100076</v>
      </c>
      <c r="BX27">
        <v>26.368400000000001</v>
      </c>
      <c r="BY27">
        <v>25.511600000000001</v>
      </c>
      <c r="BZ27">
        <v>999.9</v>
      </c>
      <c r="CA27">
        <v>0</v>
      </c>
      <c r="CB27">
        <v>0</v>
      </c>
      <c r="CC27">
        <v>9991.25</v>
      </c>
      <c r="CD27">
        <v>0</v>
      </c>
      <c r="CE27">
        <v>12.650499999999999</v>
      </c>
      <c r="CF27">
        <v>-5.4621300000000002</v>
      </c>
      <c r="CG27">
        <v>401.37400000000002</v>
      </c>
      <c r="CH27">
        <v>405.73200000000003</v>
      </c>
      <c r="CI27">
        <v>2.90354</v>
      </c>
      <c r="CJ27">
        <v>399.98200000000003</v>
      </c>
      <c r="CK27">
        <v>14.172499999999999</v>
      </c>
      <c r="CL27">
        <v>1.7279100000000001</v>
      </c>
      <c r="CM27">
        <v>1.4340999999999999</v>
      </c>
      <c r="CN27">
        <v>15.1494</v>
      </c>
      <c r="CO27">
        <v>12.283099999999999</v>
      </c>
      <c r="CP27">
        <v>100</v>
      </c>
      <c r="CQ27">
        <v>0.89999300000000004</v>
      </c>
      <c r="CR27">
        <v>0.100007</v>
      </c>
      <c r="CS27">
        <v>0</v>
      </c>
      <c r="CT27">
        <v>934.10400000000004</v>
      </c>
      <c r="CU27">
        <v>4.9998100000000001</v>
      </c>
      <c r="CV27">
        <v>1016.9</v>
      </c>
      <c r="CW27">
        <v>789.75699999999995</v>
      </c>
      <c r="CX27">
        <v>44.061999999999998</v>
      </c>
      <c r="CY27">
        <v>47.625</v>
      </c>
      <c r="CZ27">
        <v>46.186999999999998</v>
      </c>
      <c r="DA27">
        <v>47.125</v>
      </c>
      <c r="DB27">
        <v>46.561999999999998</v>
      </c>
      <c r="DC27">
        <v>85.5</v>
      </c>
      <c r="DD27">
        <v>9.5</v>
      </c>
      <c r="DE27">
        <v>0</v>
      </c>
      <c r="DF27">
        <v>84.599999904632597</v>
      </c>
      <c r="DG27">
        <v>0</v>
      </c>
      <c r="DH27">
        <v>934.47288461538506</v>
      </c>
      <c r="DI27">
        <v>-1.3058119750856301</v>
      </c>
      <c r="DJ27">
        <v>-3.8885469909693899</v>
      </c>
      <c r="DK27">
        <v>1017.26</v>
      </c>
      <c r="DL27">
        <v>15</v>
      </c>
      <c r="DM27">
        <v>1599861429.5999999</v>
      </c>
      <c r="DN27" t="s">
        <v>409</v>
      </c>
      <c r="DO27">
        <v>1599861419.0999999</v>
      </c>
      <c r="DP27">
        <v>1599861429.5999999</v>
      </c>
      <c r="DQ27">
        <v>65</v>
      </c>
      <c r="DR27">
        <v>-1E-3</v>
      </c>
      <c r="DS27">
        <v>2E-3</v>
      </c>
      <c r="DT27">
        <v>-0.45100000000000001</v>
      </c>
      <c r="DU27">
        <v>-0.23799999999999999</v>
      </c>
      <c r="DV27">
        <v>400</v>
      </c>
      <c r="DW27">
        <v>14</v>
      </c>
      <c r="DX27">
        <v>0.1</v>
      </c>
      <c r="DY27">
        <v>0.03</v>
      </c>
      <c r="DZ27">
        <v>399.99343902439</v>
      </c>
      <c r="EA27">
        <v>9.2404181184741196E-2</v>
      </c>
      <c r="EB27">
        <v>2.4590349862606199E-2</v>
      </c>
      <c r="EC27">
        <v>1</v>
      </c>
      <c r="ED27">
        <v>394.53561290322602</v>
      </c>
      <c r="EE27">
        <v>-0.118258064516849</v>
      </c>
      <c r="EF27">
        <v>1.6328635877982198E-2</v>
      </c>
      <c r="EG27">
        <v>1</v>
      </c>
      <c r="EH27">
        <v>14.170921951219499</v>
      </c>
      <c r="EI27">
        <v>1.0128919860627399E-2</v>
      </c>
      <c r="EJ27">
        <v>1.0433324178830399E-3</v>
      </c>
      <c r="EK27">
        <v>1</v>
      </c>
      <c r="EL27">
        <v>17.112521951219499</v>
      </c>
      <c r="EM27">
        <v>-0.19438745644594599</v>
      </c>
      <c r="EN27">
        <v>1.9374039862222199E-2</v>
      </c>
      <c r="EO27">
        <v>1</v>
      </c>
      <c r="EP27">
        <v>4</v>
      </c>
      <c r="EQ27">
        <v>4</v>
      </c>
      <c r="ER27" t="s">
        <v>361</v>
      </c>
      <c r="ES27">
        <v>2.9984500000000001</v>
      </c>
      <c r="ET27">
        <v>2.6942900000000001</v>
      </c>
      <c r="EU27">
        <v>9.8994600000000002E-2</v>
      </c>
      <c r="EV27">
        <v>0.100372</v>
      </c>
      <c r="EW27">
        <v>8.6209800000000003E-2</v>
      </c>
      <c r="EX27">
        <v>7.4039499999999994E-2</v>
      </c>
      <c r="EY27">
        <v>28280.1</v>
      </c>
      <c r="EZ27">
        <v>31897.9</v>
      </c>
      <c r="FA27">
        <v>27433.4</v>
      </c>
      <c r="FB27">
        <v>30705.1</v>
      </c>
      <c r="FC27">
        <v>35178.9</v>
      </c>
      <c r="FD27">
        <v>39106.5</v>
      </c>
      <c r="FE27">
        <v>40550.6</v>
      </c>
      <c r="FF27">
        <v>45209.3</v>
      </c>
      <c r="FG27">
        <v>1.92222</v>
      </c>
      <c r="FH27">
        <v>1.93207</v>
      </c>
      <c r="FI27">
        <v>8.6389499999999994E-3</v>
      </c>
      <c r="FJ27">
        <v>0</v>
      </c>
      <c r="FK27">
        <v>25.369900000000001</v>
      </c>
      <c r="FL27">
        <v>999.9</v>
      </c>
      <c r="FM27">
        <v>32.713000000000001</v>
      </c>
      <c r="FN27">
        <v>31.683</v>
      </c>
      <c r="FO27">
        <v>15.162800000000001</v>
      </c>
      <c r="FP27">
        <v>61.854700000000001</v>
      </c>
      <c r="FQ27">
        <v>36.694699999999997</v>
      </c>
      <c r="FR27">
        <v>1</v>
      </c>
      <c r="FS27">
        <v>0.195798</v>
      </c>
      <c r="FT27">
        <v>2.1311200000000001</v>
      </c>
      <c r="FU27">
        <v>20.196100000000001</v>
      </c>
      <c r="FV27">
        <v>5.2216300000000002</v>
      </c>
      <c r="FW27">
        <v>12.027900000000001</v>
      </c>
      <c r="FX27">
        <v>4.9599000000000002</v>
      </c>
      <c r="FY27">
        <v>3.3018700000000001</v>
      </c>
      <c r="FZ27">
        <v>999.9</v>
      </c>
      <c r="GA27">
        <v>9844.5</v>
      </c>
      <c r="GB27">
        <v>9999</v>
      </c>
      <c r="GC27">
        <v>9999</v>
      </c>
      <c r="GD27">
        <v>1.8797299999999999</v>
      </c>
      <c r="GE27">
        <v>1.87659</v>
      </c>
      <c r="GF27">
        <v>1.8788100000000001</v>
      </c>
      <c r="GG27">
        <v>1.8785799999999999</v>
      </c>
      <c r="GH27">
        <v>1.88001</v>
      </c>
      <c r="GI27">
        <v>1.8730100000000001</v>
      </c>
      <c r="GJ27">
        <v>1.88059</v>
      </c>
      <c r="GK27">
        <v>1.8746700000000001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-0.45100000000000001</v>
      </c>
      <c r="GZ27">
        <v>-0.23799999999999999</v>
      </c>
      <c r="HA27">
        <v>-0.450649999999996</v>
      </c>
      <c r="HB27">
        <v>0</v>
      </c>
      <c r="HC27">
        <v>0</v>
      </c>
      <c r="HD27">
        <v>0</v>
      </c>
      <c r="HE27">
        <v>-0.237971428571427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0.6</v>
      </c>
      <c r="HN27">
        <v>0.5</v>
      </c>
      <c r="HO27">
        <v>2</v>
      </c>
      <c r="HP27">
        <v>498.72300000000001</v>
      </c>
      <c r="HQ27">
        <v>488.16199999999998</v>
      </c>
      <c r="HR27">
        <v>22.999300000000002</v>
      </c>
      <c r="HS27">
        <v>29.8842</v>
      </c>
      <c r="HT27">
        <v>29.999600000000001</v>
      </c>
      <c r="HU27">
        <v>29.972000000000001</v>
      </c>
      <c r="HV27">
        <v>29.959199999999999</v>
      </c>
      <c r="HW27">
        <v>20.532800000000002</v>
      </c>
      <c r="HX27">
        <v>100</v>
      </c>
      <c r="HY27">
        <v>0</v>
      </c>
      <c r="HZ27">
        <v>23</v>
      </c>
      <c r="IA27">
        <v>400</v>
      </c>
      <c r="IB27">
        <v>12.2913</v>
      </c>
      <c r="IC27">
        <v>104.38</v>
      </c>
      <c r="ID27">
        <v>100.97499999999999</v>
      </c>
    </row>
    <row r="28" spans="1:238" x14ac:dyDescent="0.35">
      <c r="A28">
        <v>11</v>
      </c>
      <c r="B28">
        <v>1599861541.5999999</v>
      </c>
      <c r="C28">
        <v>3099</v>
      </c>
      <c r="D28" t="s">
        <v>410</v>
      </c>
      <c r="E28" t="s">
        <v>411</v>
      </c>
      <c r="F28">
        <v>1599861541.5999999</v>
      </c>
      <c r="G28">
        <f t="shared" si="0"/>
        <v>2.2008330442131376E-3</v>
      </c>
      <c r="H28">
        <f t="shared" si="1"/>
        <v>1.2895132004207297</v>
      </c>
      <c r="I28">
        <f t="shared" si="2"/>
        <v>397.40999856255104</v>
      </c>
      <c r="J28">
        <f t="shared" si="3"/>
        <v>372.83086895591936</v>
      </c>
      <c r="K28">
        <f t="shared" si="4"/>
        <v>37.767769635050719</v>
      </c>
      <c r="L28">
        <f t="shared" si="5"/>
        <v>40.25763563625641</v>
      </c>
      <c r="M28">
        <f t="shared" si="6"/>
        <v>0.14326183524035663</v>
      </c>
      <c r="N28">
        <f t="shared" si="7"/>
        <v>2.2816277042774034</v>
      </c>
      <c r="O28">
        <f t="shared" si="8"/>
        <v>0.13844555678631365</v>
      </c>
      <c r="P28">
        <f t="shared" si="9"/>
        <v>8.6947707719606943E-2</v>
      </c>
      <c r="Q28">
        <f t="shared" si="10"/>
        <v>8.2239056019286121</v>
      </c>
      <c r="R28">
        <f t="shared" si="11"/>
        <v>25.6516374838708</v>
      </c>
      <c r="S28">
        <f t="shared" si="12"/>
        <v>25.472799999999999</v>
      </c>
      <c r="T28">
        <f t="shared" si="13"/>
        <v>3.2704176287132336</v>
      </c>
      <c r="U28">
        <f t="shared" si="14"/>
        <v>49.449291157423289</v>
      </c>
      <c r="V28">
        <f t="shared" si="15"/>
        <v>1.6995811274438999</v>
      </c>
      <c r="W28">
        <f t="shared" si="16"/>
        <v>3.4370181809749965</v>
      </c>
      <c r="X28">
        <f t="shared" si="17"/>
        <v>1.5708365012693337</v>
      </c>
      <c r="Y28">
        <f t="shared" si="18"/>
        <v>-97.056737249799369</v>
      </c>
      <c r="Z28">
        <f t="shared" si="19"/>
        <v>103.2029676333301</v>
      </c>
      <c r="AA28">
        <f t="shared" si="20"/>
        <v>9.6539189519425204</v>
      </c>
      <c r="AB28">
        <f t="shared" si="21"/>
        <v>24.024054937401871</v>
      </c>
      <c r="AC28">
        <v>20</v>
      </c>
      <c r="AD28">
        <v>4</v>
      </c>
      <c r="AE28">
        <f t="shared" si="22"/>
        <v>1.0007450479186486</v>
      </c>
      <c r="AF28">
        <f t="shared" si="23"/>
        <v>7.4504791864860032E-2</v>
      </c>
      <c r="AG28">
        <f t="shared" si="24"/>
        <v>53727.821949169069</v>
      </c>
      <c r="AH28" t="s">
        <v>360</v>
      </c>
      <c r="AI28">
        <v>10235.6</v>
      </c>
      <c r="AJ28">
        <v>801.81200000000001</v>
      </c>
      <c r="AK28">
        <v>3824.7</v>
      </c>
      <c r="AL28">
        <f t="shared" si="25"/>
        <v>3022.8879999999999</v>
      </c>
      <c r="AM28">
        <f t="shared" si="26"/>
        <v>0.79035950532067878</v>
      </c>
      <c r="AN28">
        <v>-0.88490292070944099</v>
      </c>
      <c r="AO28" t="s">
        <v>412</v>
      </c>
      <c r="AP28">
        <v>10233.200000000001</v>
      </c>
      <c r="AQ28">
        <v>883.21342307692305</v>
      </c>
      <c r="AR28">
        <v>2874.89</v>
      </c>
      <c r="AS28">
        <f t="shared" si="27"/>
        <v>0.69278357673618007</v>
      </c>
      <c r="AT28">
        <v>0.5</v>
      </c>
      <c r="AU28">
        <f t="shared" si="28"/>
        <v>42.083552179941414</v>
      </c>
      <c r="AV28">
        <f t="shared" si="29"/>
        <v>1.2895132004207297</v>
      </c>
      <c r="AW28">
        <f t="shared" si="30"/>
        <v>14.57739690049174</v>
      </c>
      <c r="AX28">
        <f t="shared" si="31"/>
        <v>0.69293781675124966</v>
      </c>
      <c r="AY28">
        <f t="shared" si="32"/>
        <v>5.1669025272219733E-2</v>
      </c>
      <c r="AZ28">
        <f t="shared" si="33"/>
        <v>0.33038133632938999</v>
      </c>
      <c r="BA28" t="s">
        <v>413</v>
      </c>
      <c r="BB28">
        <v>882.77</v>
      </c>
      <c r="BC28">
        <f t="shared" si="34"/>
        <v>1992.12</v>
      </c>
      <c r="BD28">
        <f t="shared" si="35"/>
        <v>0.9997774114627016</v>
      </c>
      <c r="BE28">
        <f t="shared" si="36"/>
        <v>0.32285268514206661</v>
      </c>
      <c r="BF28">
        <f t="shared" si="37"/>
        <v>0.96073402781905792</v>
      </c>
      <c r="BG28">
        <f t="shared" si="38"/>
        <v>0.3142061498805116</v>
      </c>
      <c r="BH28">
        <f t="shared" si="39"/>
        <v>0.99927546667286304</v>
      </c>
      <c r="BI28">
        <f t="shared" si="40"/>
        <v>7.2453332713695584E-4</v>
      </c>
      <c r="BJ28">
        <f t="shared" si="41"/>
        <v>49.938400000000001</v>
      </c>
      <c r="BK28">
        <f t="shared" si="42"/>
        <v>42.083552179941414</v>
      </c>
      <c r="BL28">
        <f t="shared" si="43"/>
        <v>0.84270926140888403</v>
      </c>
      <c r="BM28">
        <f t="shared" si="44"/>
        <v>0.19541852281776803</v>
      </c>
      <c r="BN28">
        <v>1599861541.5999999</v>
      </c>
      <c r="BO28">
        <v>397.41</v>
      </c>
      <c r="BP28">
        <v>400.00599999999997</v>
      </c>
      <c r="BQ28">
        <v>16.777699999999999</v>
      </c>
      <c r="BR28">
        <v>14.1828</v>
      </c>
      <c r="BS28">
        <v>397.88200000000001</v>
      </c>
      <c r="BT28">
        <v>17.015599999999999</v>
      </c>
      <c r="BU28">
        <v>499.96600000000001</v>
      </c>
      <c r="BV28">
        <v>101.2</v>
      </c>
      <c r="BW28">
        <v>0.100007</v>
      </c>
      <c r="BX28">
        <v>26.311800000000002</v>
      </c>
      <c r="BY28">
        <v>25.472799999999999</v>
      </c>
      <c r="BZ28">
        <v>999.9</v>
      </c>
      <c r="CA28">
        <v>0</v>
      </c>
      <c r="CB28">
        <v>0</v>
      </c>
      <c r="CC28">
        <v>10018.1</v>
      </c>
      <c r="CD28">
        <v>0</v>
      </c>
      <c r="CE28">
        <v>12.6076</v>
      </c>
      <c r="CF28">
        <v>-2.59552</v>
      </c>
      <c r="CG28">
        <v>404.19099999999997</v>
      </c>
      <c r="CH28">
        <v>405.76</v>
      </c>
      <c r="CI28">
        <v>2.5949</v>
      </c>
      <c r="CJ28">
        <v>400.00599999999997</v>
      </c>
      <c r="CK28">
        <v>14.1828</v>
      </c>
      <c r="CL28">
        <v>1.6979</v>
      </c>
      <c r="CM28">
        <v>1.4353</v>
      </c>
      <c r="CN28">
        <v>14.8772</v>
      </c>
      <c r="CO28">
        <v>12.2958</v>
      </c>
      <c r="CP28">
        <v>49.938400000000001</v>
      </c>
      <c r="CQ28">
        <v>0.89963199999999999</v>
      </c>
      <c r="CR28">
        <v>0.100368</v>
      </c>
      <c r="CS28">
        <v>0</v>
      </c>
      <c r="CT28">
        <v>884.55899999999997</v>
      </c>
      <c r="CU28">
        <v>4.9998100000000001</v>
      </c>
      <c r="CV28">
        <v>509.01299999999998</v>
      </c>
      <c r="CW28">
        <v>373.54399999999998</v>
      </c>
      <c r="CX28">
        <v>43.811999999999998</v>
      </c>
      <c r="CY28">
        <v>47.436999999999998</v>
      </c>
      <c r="CZ28">
        <v>45.936999999999998</v>
      </c>
      <c r="DA28">
        <v>47</v>
      </c>
      <c r="DB28">
        <v>46.375</v>
      </c>
      <c r="DC28">
        <v>40.43</v>
      </c>
      <c r="DD28">
        <v>4.51</v>
      </c>
      <c r="DE28">
        <v>0</v>
      </c>
      <c r="DF28">
        <v>84.599999904632597</v>
      </c>
      <c r="DG28">
        <v>0</v>
      </c>
      <c r="DH28">
        <v>883.21342307692305</v>
      </c>
      <c r="DI28">
        <v>8.1505982763063702</v>
      </c>
      <c r="DJ28">
        <v>-0.83022225632390401</v>
      </c>
      <c r="DK28">
        <v>509.49853846153798</v>
      </c>
      <c r="DL28">
        <v>15</v>
      </c>
      <c r="DM28">
        <v>1599861513.0999999</v>
      </c>
      <c r="DN28" t="s">
        <v>414</v>
      </c>
      <c r="DO28">
        <v>1599861507.5999999</v>
      </c>
      <c r="DP28">
        <v>1599861513.0999999</v>
      </c>
      <c r="DQ28">
        <v>66</v>
      </c>
      <c r="DR28">
        <v>-2.1000000000000001E-2</v>
      </c>
      <c r="DS28">
        <v>0</v>
      </c>
      <c r="DT28">
        <v>-0.47199999999999998</v>
      </c>
      <c r="DU28">
        <v>-0.23799999999999999</v>
      </c>
      <c r="DV28">
        <v>400</v>
      </c>
      <c r="DW28">
        <v>14</v>
      </c>
      <c r="DX28">
        <v>0.25</v>
      </c>
      <c r="DY28">
        <v>0.03</v>
      </c>
      <c r="DZ28">
        <v>399.98973170731699</v>
      </c>
      <c r="EA28">
        <v>-8.6466898954038501E-2</v>
      </c>
      <c r="EB28">
        <v>4.26311602459278E-2</v>
      </c>
      <c r="EC28">
        <v>1</v>
      </c>
      <c r="ED28">
        <v>397.42016129032299</v>
      </c>
      <c r="EE28">
        <v>0.13229032258033999</v>
      </c>
      <c r="EF28">
        <v>2.0736591896847002E-2</v>
      </c>
      <c r="EG28">
        <v>1</v>
      </c>
      <c r="EH28">
        <v>14.1814</v>
      </c>
      <c r="EI28">
        <v>6.5916376306579096E-3</v>
      </c>
      <c r="EJ28">
        <v>8.9687805408673904E-4</v>
      </c>
      <c r="EK28">
        <v>1</v>
      </c>
      <c r="EL28">
        <v>16.817063414634099</v>
      </c>
      <c r="EM28">
        <v>-0.211954703832754</v>
      </c>
      <c r="EN28">
        <v>2.0903141975259099E-2</v>
      </c>
      <c r="EO28">
        <v>1</v>
      </c>
      <c r="EP28">
        <v>4</v>
      </c>
      <c r="EQ28">
        <v>4</v>
      </c>
      <c r="ER28" t="s">
        <v>361</v>
      </c>
      <c r="ES28">
        <v>2.99823</v>
      </c>
      <c r="ET28">
        <v>2.6942200000000001</v>
      </c>
      <c r="EU28">
        <v>9.9586599999999997E-2</v>
      </c>
      <c r="EV28">
        <v>0.100407</v>
      </c>
      <c r="EW28">
        <v>8.5141800000000004E-2</v>
      </c>
      <c r="EX28">
        <v>7.4101200000000006E-2</v>
      </c>
      <c r="EY28">
        <v>28265.9</v>
      </c>
      <c r="EZ28">
        <v>31901.3</v>
      </c>
      <c r="FA28">
        <v>27437.3</v>
      </c>
      <c r="FB28">
        <v>30709.200000000001</v>
      </c>
      <c r="FC28">
        <v>35225.1</v>
      </c>
      <c r="FD28">
        <v>39109.599999999999</v>
      </c>
      <c r="FE28">
        <v>40556.199999999997</v>
      </c>
      <c r="FF28">
        <v>45215.7</v>
      </c>
      <c r="FG28">
        <v>1.92245</v>
      </c>
      <c r="FH28">
        <v>1.9332499999999999</v>
      </c>
      <c r="FI28">
        <v>9.5926199999999996E-3</v>
      </c>
      <c r="FJ28">
        <v>0</v>
      </c>
      <c r="FK28">
        <v>25.3155</v>
      </c>
      <c r="FL28">
        <v>999.9</v>
      </c>
      <c r="FM28">
        <v>32.639000000000003</v>
      </c>
      <c r="FN28">
        <v>31.693000000000001</v>
      </c>
      <c r="FO28">
        <v>15.1343</v>
      </c>
      <c r="FP28">
        <v>61.304699999999997</v>
      </c>
      <c r="FQ28">
        <v>36.6907</v>
      </c>
      <c r="FR28">
        <v>1</v>
      </c>
      <c r="FS28">
        <v>0.18837899999999999</v>
      </c>
      <c r="FT28">
        <v>2.1051299999999999</v>
      </c>
      <c r="FU28">
        <v>20.1968</v>
      </c>
      <c r="FV28">
        <v>5.2216300000000002</v>
      </c>
      <c r="FW28">
        <v>12.027900000000001</v>
      </c>
      <c r="FX28">
        <v>4.9597499999999997</v>
      </c>
      <c r="FY28">
        <v>3.3019699999999998</v>
      </c>
      <c r="FZ28">
        <v>999.9</v>
      </c>
      <c r="GA28">
        <v>9846.1</v>
      </c>
      <c r="GB28">
        <v>9999</v>
      </c>
      <c r="GC28">
        <v>9999</v>
      </c>
      <c r="GD28">
        <v>1.87971</v>
      </c>
      <c r="GE28">
        <v>1.8766099999999999</v>
      </c>
      <c r="GF28">
        <v>1.8788100000000001</v>
      </c>
      <c r="GG28">
        <v>1.87863</v>
      </c>
      <c r="GH28">
        <v>1.88001</v>
      </c>
      <c r="GI28">
        <v>1.87296</v>
      </c>
      <c r="GJ28">
        <v>1.8805499999999999</v>
      </c>
      <c r="GK28">
        <v>1.8746799999999999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-0.47199999999999998</v>
      </c>
      <c r="GZ28">
        <v>-0.2379</v>
      </c>
      <c r="HA28">
        <v>-0.47176190476187702</v>
      </c>
      <c r="HB28">
        <v>0</v>
      </c>
      <c r="HC28">
        <v>0</v>
      </c>
      <c r="HD28">
        <v>0</v>
      </c>
      <c r="HE28">
        <v>-0.23783000000000101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0.6</v>
      </c>
      <c r="HN28">
        <v>0.5</v>
      </c>
      <c r="HO28">
        <v>2</v>
      </c>
      <c r="HP28">
        <v>498.22300000000001</v>
      </c>
      <c r="HQ28">
        <v>488.27300000000002</v>
      </c>
      <c r="HR28">
        <v>22.999500000000001</v>
      </c>
      <c r="HS28">
        <v>29.801200000000001</v>
      </c>
      <c r="HT28">
        <v>29.999700000000001</v>
      </c>
      <c r="HU28">
        <v>29.8965</v>
      </c>
      <c r="HV28">
        <v>29.8809</v>
      </c>
      <c r="HW28">
        <v>20.536300000000001</v>
      </c>
      <c r="HX28">
        <v>100</v>
      </c>
      <c r="HY28">
        <v>0</v>
      </c>
      <c r="HZ28">
        <v>23</v>
      </c>
      <c r="IA28">
        <v>400</v>
      </c>
      <c r="IB28">
        <v>12.2913</v>
      </c>
      <c r="IC28">
        <v>104.395</v>
      </c>
      <c r="ID28">
        <v>100.989</v>
      </c>
    </row>
    <row r="29" spans="1:238" x14ac:dyDescent="0.35">
      <c r="A29">
        <v>12</v>
      </c>
      <c r="B29">
        <v>1599861620.5999999</v>
      </c>
      <c r="C29">
        <v>3178</v>
      </c>
      <c r="D29" t="s">
        <v>415</v>
      </c>
      <c r="E29" t="s">
        <v>416</v>
      </c>
      <c r="F29">
        <v>1599861620.5999999</v>
      </c>
      <c r="G29">
        <f t="shared" si="0"/>
        <v>1.9817527304155022E-3</v>
      </c>
      <c r="H29">
        <f t="shared" si="1"/>
        <v>-1.2071309635843976</v>
      </c>
      <c r="I29">
        <f t="shared" si="2"/>
        <v>400.50100134193309</v>
      </c>
      <c r="J29">
        <f t="shared" si="3"/>
        <v>405.77610048606539</v>
      </c>
      <c r="K29">
        <f t="shared" si="4"/>
        <v>41.105121819671126</v>
      </c>
      <c r="L29">
        <f t="shared" si="5"/>
        <v>40.570754239444831</v>
      </c>
      <c r="M29">
        <f t="shared" si="6"/>
        <v>0.12708584551944851</v>
      </c>
      <c r="N29">
        <f t="shared" si="7"/>
        <v>2.283642753412388</v>
      </c>
      <c r="O29">
        <f t="shared" si="8"/>
        <v>0.12328349673631789</v>
      </c>
      <c r="P29">
        <f t="shared" si="9"/>
        <v>7.7384335046839114E-2</v>
      </c>
      <c r="Q29">
        <f t="shared" si="10"/>
        <v>1.5958132752824533E-5</v>
      </c>
      <c r="R29">
        <f t="shared" si="11"/>
        <v>25.608614347837591</v>
      </c>
      <c r="S29">
        <f t="shared" si="12"/>
        <v>25.435700000000001</v>
      </c>
      <c r="T29">
        <f t="shared" si="13"/>
        <v>3.2632164812648718</v>
      </c>
      <c r="U29">
        <f t="shared" si="14"/>
        <v>48.876591123244786</v>
      </c>
      <c r="V29">
        <f t="shared" si="15"/>
        <v>1.6745296357128001</v>
      </c>
      <c r="W29">
        <f t="shared" si="16"/>
        <v>3.4260360578142395</v>
      </c>
      <c r="X29">
        <f t="shared" si="17"/>
        <v>1.5886868455520717</v>
      </c>
      <c r="Y29">
        <f t="shared" si="18"/>
        <v>-87.395295411323644</v>
      </c>
      <c r="Z29">
        <f t="shared" si="19"/>
        <v>101.18883338144597</v>
      </c>
      <c r="AA29">
        <f t="shared" si="20"/>
        <v>9.4528252295729409</v>
      </c>
      <c r="AB29">
        <f t="shared" si="21"/>
        <v>23.246379157828031</v>
      </c>
      <c r="AC29">
        <v>20</v>
      </c>
      <c r="AD29">
        <v>4</v>
      </c>
      <c r="AE29">
        <f t="shared" si="22"/>
        <v>1.0007439797210254</v>
      </c>
      <c r="AF29">
        <f t="shared" si="23"/>
        <v>7.4397972102535626E-2</v>
      </c>
      <c r="AG29">
        <f t="shared" si="24"/>
        <v>53804.906313407075</v>
      </c>
      <c r="AH29" t="s">
        <v>417</v>
      </c>
      <c r="AI29">
        <v>10234.4</v>
      </c>
      <c r="AJ29">
        <v>804.4</v>
      </c>
      <c r="AK29">
        <v>2964.96</v>
      </c>
      <c r="AL29">
        <f t="shared" si="25"/>
        <v>2160.56</v>
      </c>
      <c r="AM29">
        <f t="shared" si="26"/>
        <v>0.7286978576439479</v>
      </c>
      <c r="AN29">
        <v>-1.2076464573788299</v>
      </c>
      <c r="AO29" t="s">
        <v>418</v>
      </c>
      <c r="AP29" t="s">
        <v>418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-1.2071309635843976</v>
      </c>
      <c r="AW29" t="e">
        <f t="shared" si="30"/>
        <v>#DIV/0!</v>
      </c>
      <c r="AX29" t="e">
        <f t="shared" si="31"/>
        <v>#DIV/0!</v>
      </c>
      <c r="AY29">
        <f t="shared" si="32"/>
        <v>0.61373095869114513</v>
      </c>
      <c r="AZ29" t="e">
        <f t="shared" si="33"/>
        <v>#DIV/0!</v>
      </c>
      <c r="BA29" t="s">
        <v>418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1.3723108823638317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1599861620.5999999</v>
      </c>
      <c r="BO29">
        <v>400.50099999999998</v>
      </c>
      <c r="BP29">
        <v>400.00599999999997</v>
      </c>
      <c r="BQ29">
        <v>16.5304</v>
      </c>
      <c r="BR29">
        <v>14.1936</v>
      </c>
      <c r="BS29">
        <v>400.95100000000002</v>
      </c>
      <c r="BT29">
        <v>16.768699999999999</v>
      </c>
      <c r="BU29">
        <v>500.048</v>
      </c>
      <c r="BV29">
        <v>101.2</v>
      </c>
      <c r="BW29">
        <v>0.100007</v>
      </c>
      <c r="BX29">
        <v>26.2576</v>
      </c>
      <c r="BY29">
        <v>25.435700000000001</v>
      </c>
      <c r="BZ29">
        <v>999.9</v>
      </c>
      <c r="CA29">
        <v>0</v>
      </c>
      <c r="CB29">
        <v>0</v>
      </c>
      <c r="CC29">
        <v>10031.200000000001</v>
      </c>
      <c r="CD29">
        <v>0</v>
      </c>
      <c r="CE29">
        <v>12.5923</v>
      </c>
      <c r="CF29">
        <v>0.49533100000000002</v>
      </c>
      <c r="CG29">
        <v>407.233</v>
      </c>
      <c r="CH29">
        <v>405.76499999999999</v>
      </c>
      <c r="CI29">
        <v>2.3368199999999999</v>
      </c>
      <c r="CJ29">
        <v>400.00599999999997</v>
      </c>
      <c r="CK29">
        <v>14.1936</v>
      </c>
      <c r="CL29">
        <v>1.6728799999999999</v>
      </c>
      <c r="CM29">
        <v>1.4363900000000001</v>
      </c>
      <c r="CN29">
        <v>14.647</v>
      </c>
      <c r="CO29">
        <v>12.3073</v>
      </c>
      <c r="CP29">
        <v>9.9996100000000008E-3</v>
      </c>
      <c r="CQ29">
        <v>0</v>
      </c>
      <c r="CR29">
        <v>0</v>
      </c>
      <c r="CS29">
        <v>0</v>
      </c>
      <c r="CT29">
        <v>798.9</v>
      </c>
      <c r="CU29">
        <v>9.9996100000000008E-3</v>
      </c>
      <c r="CV29">
        <v>91</v>
      </c>
      <c r="CW29">
        <v>12.4</v>
      </c>
      <c r="CX29">
        <v>43.436999999999998</v>
      </c>
      <c r="CY29">
        <v>47.25</v>
      </c>
      <c r="CZ29">
        <v>45.625</v>
      </c>
      <c r="DA29">
        <v>46.5</v>
      </c>
      <c r="DB29">
        <v>45.75</v>
      </c>
      <c r="DC29">
        <v>0</v>
      </c>
      <c r="DD29">
        <v>0</v>
      </c>
      <c r="DE29">
        <v>0</v>
      </c>
      <c r="DF29">
        <v>78.599999904632597</v>
      </c>
      <c r="DG29">
        <v>0</v>
      </c>
      <c r="DH29">
        <v>804.4</v>
      </c>
      <c r="DI29">
        <v>-25.342307736196801</v>
      </c>
      <c r="DJ29">
        <v>14.1538462105351</v>
      </c>
      <c r="DK29">
        <v>92.025999999999996</v>
      </c>
      <c r="DL29">
        <v>15</v>
      </c>
      <c r="DM29">
        <v>1599861595.0999999</v>
      </c>
      <c r="DN29" t="s">
        <v>419</v>
      </c>
      <c r="DO29">
        <v>1599861588.0999999</v>
      </c>
      <c r="DP29">
        <v>1599861595.0999999</v>
      </c>
      <c r="DQ29">
        <v>67</v>
      </c>
      <c r="DR29">
        <v>2.1000000000000001E-2</v>
      </c>
      <c r="DS29">
        <v>0</v>
      </c>
      <c r="DT29">
        <v>-0.45</v>
      </c>
      <c r="DU29">
        <v>-0.23799999999999999</v>
      </c>
      <c r="DV29">
        <v>400</v>
      </c>
      <c r="DW29">
        <v>14</v>
      </c>
      <c r="DX29">
        <v>0.18</v>
      </c>
      <c r="DY29">
        <v>0.03</v>
      </c>
      <c r="DZ29">
        <v>400.00260975609802</v>
      </c>
      <c r="EA29">
        <v>3.9031358885636303E-2</v>
      </c>
      <c r="EB29">
        <v>2.1855264531582E-2</v>
      </c>
      <c r="EC29">
        <v>1</v>
      </c>
      <c r="ED29">
        <v>400.40287096774199</v>
      </c>
      <c r="EE29">
        <v>0.77603225806259202</v>
      </c>
      <c r="EF29">
        <v>5.8572668918401301E-2</v>
      </c>
      <c r="EG29">
        <v>1</v>
      </c>
      <c r="EH29">
        <v>14.1927512195122</v>
      </c>
      <c r="EI29">
        <v>1.2177700348432E-2</v>
      </c>
      <c r="EJ29">
        <v>1.3392975864181601E-3</v>
      </c>
      <c r="EK29">
        <v>1</v>
      </c>
      <c r="EL29">
        <v>16.535156097561</v>
      </c>
      <c r="EM29">
        <v>0.27726689895475598</v>
      </c>
      <c r="EN29">
        <v>0.10658995753909301</v>
      </c>
      <c r="EO29">
        <v>1</v>
      </c>
      <c r="EP29">
        <v>4</v>
      </c>
      <c r="EQ29">
        <v>4</v>
      </c>
      <c r="ER29" t="s">
        <v>361</v>
      </c>
      <c r="ES29">
        <v>2.9984500000000001</v>
      </c>
      <c r="ET29">
        <v>2.6942200000000001</v>
      </c>
      <c r="EU29">
        <v>0.10019699999999999</v>
      </c>
      <c r="EV29">
        <v>0.100425</v>
      </c>
      <c r="EW29">
        <v>8.4247000000000002E-2</v>
      </c>
      <c r="EX29">
        <v>7.4155700000000005E-2</v>
      </c>
      <c r="EY29">
        <v>28249.9</v>
      </c>
      <c r="EZ29">
        <v>31903.599999999999</v>
      </c>
      <c r="FA29">
        <v>27440.2</v>
      </c>
      <c r="FB29">
        <v>30711.9</v>
      </c>
      <c r="FC29">
        <v>35263.5</v>
      </c>
      <c r="FD29">
        <v>39110.800000000003</v>
      </c>
      <c r="FE29">
        <v>40560.400000000001</v>
      </c>
      <c r="FF29">
        <v>45219.6</v>
      </c>
      <c r="FG29">
        <v>1.9233499999999999</v>
      </c>
      <c r="FH29">
        <v>1.9346300000000001</v>
      </c>
      <c r="FI29">
        <v>9.3132300000000005E-3</v>
      </c>
      <c r="FJ29">
        <v>0</v>
      </c>
      <c r="FK29">
        <v>25.283000000000001</v>
      </c>
      <c r="FL29">
        <v>999.9</v>
      </c>
      <c r="FM29">
        <v>32.566000000000003</v>
      </c>
      <c r="FN29">
        <v>31.713000000000001</v>
      </c>
      <c r="FO29">
        <v>15.1183</v>
      </c>
      <c r="FP29">
        <v>61.474699999999999</v>
      </c>
      <c r="FQ29">
        <v>36.486400000000003</v>
      </c>
      <c r="FR29">
        <v>1</v>
      </c>
      <c r="FS29">
        <v>0.18241599999999999</v>
      </c>
      <c r="FT29">
        <v>2.0775100000000002</v>
      </c>
      <c r="FU29">
        <v>20.198399999999999</v>
      </c>
      <c r="FV29">
        <v>5.22058</v>
      </c>
      <c r="FW29">
        <v>12.027900000000001</v>
      </c>
      <c r="FX29">
        <v>4.9601499999999996</v>
      </c>
      <c r="FY29">
        <v>3.30185</v>
      </c>
      <c r="FZ29">
        <v>999.9</v>
      </c>
      <c r="GA29">
        <v>9847.7999999999993</v>
      </c>
      <c r="GB29">
        <v>9999</v>
      </c>
      <c r="GC29">
        <v>9999</v>
      </c>
      <c r="GD29">
        <v>1.8797299999999999</v>
      </c>
      <c r="GE29">
        <v>1.87659</v>
      </c>
      <c r="GF29">
        <v>1.8788100000000001</v>
      </c>
      <c r="GG29">
        <v>1.8785700000000001</v>
      </c>
      <c r="GH29">
        <v>1.88</v>
      </c>
      <c r="GI29">
        <v>1.873</v>
      </c>
      <c r="GJ29">
        <v>1.8805799999999999</v>
      </c>
      <c r="GK29">
        <v>1.8746700000000001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-0.45</v>
      </c>
      <c r="GZ29">
        <v>-0.23830000000000001</v>
      </c>
      <c r="HA29">
        <v>-0.45040000000000202</v>
      </c>
      <c r="HB29">
        <v>0</v>
      </c>
      <c r="HC29">
        <v>0</v>
      </c>
      <c r="HD29">
        <v>0</v>
      </c>
      <c r="HE29">
        <v>-0.23830000000000101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0.5</v>
      </c>
      <c r="HN29">
        <v>0.4</v>
      </c>
      <c r="HO29">
        <v>2</v>
      </c>
      <c r="HP29">
        <v>498.24200000000002</v>
      </c>
      <c r="HQ29">
        <v>488.59500000000003</v>
      </c>
      <c r="HR29">
        <v>22.999300000000002</v>
      </c>
      <c r="HS29">
        <v>29.731100000000001</v>
      </c>
      <c r="HT29">
        <v>29.999700000000001</v>
      </c>
      <c r="HU29">
        <v>29.828600000000002</v>
      </c>
      <c r="HV29">
        <v>29.811800000000002</v>
      </c>
      <c r="HW29">
        <v>20.536899999999999</v>
      </c>
      <c r="HX29">
        <v>100</v>
      </c>
      <c r="HY29">
        <v>0</v>
      </c>
      <c r="HZ29">
        <v>23</v>
      </c>
      <c r="IA29">
        <v>400</v>
      </c>
      <c r="IB29">
        <v>12.2913</v>
      </c>
      <c r="IC29">
        <v>104.405</v>
      </c>
      <c r="ID29">
        <v>100.998</v>
      </c>
    </row>
    <row r="30" spans="1:238" x14ac:dyDescent="0.35">
      <c r="A30">
        <v>13</v>
      </c>
      <c r="B30">
        <v>1599863022.5</v>
      </c>
      <c r="C30">
        <v>4579.9000000953702</v>
      </c>
      <c r="D30" t="s">
        <v>420</v>
      </c>
      <c r="E30" t="s">
        <v>421</v>
      </c>
      <c r="F30">
        <v>1599863022.5</v>
      </c>
      <c r="G30">
        <f t="shared" si="0"/>
        <v>6.6754953200237892E-4</v>
      </c>
      <c r="H30">
        <f t="shared" si="1"/>
        <v>-1.2078313641106804</v>
      </c>
      <c r="I30">
        <f t="shared" si="2"/>
        <v>401.13800134106719</v>
      </c>
      <c r="J30">
        <f t="shared" si="3"/>
        <v>439.17740848340884</v>
      </c>
      <c r="K30">
        <f t="shared" si="4"/>
        <v>44.488211089692008</v>
      </c>
      <c r="L30">
        <f t="shared" si="5"/>
        <v>40.634859022883305</v>
      </c>
      <c r="M30">
        <f t="shared" si="6"/>
        <v>3.9325433428802063E-2</v>
      </c>
      <c r="N30">
        <f t="shared" si="7"/>
        <v>2.2834429983499032</v>
      </c>
      <c r="O30">
        <f t="shared" si="8"/>
        <v>3.8953022870581014E-2</v>
      </c>
      <c r="P30">
        <f t="shared" si="9"/>
        <v>2.4378804889340258E-2</v>
      </c>
      <c r="Q30">
        <f t="shared" si="10"/>
        <v>1.5958132752824533E-5</v>
      </c>
      <c r="R30">
        <f t="shared" si="11"/>
        <v>25.599390523300986</v>
      </c>
      <c r="S30">
        <f t="shared" si="12"/>
        <v>25.2927</v>
      </c>
      <c r="T30">
        <f t="shared" si="13"/>
        <v>3.235589476132664</v>
      </c>
      <c r="U30">
        <f t="shared" si="14"/>
        <v>46.14959709651415</v>
      </c>
      <c r="V30">
        <f t="shared" si="15"/>
        <v>1.5405240677680903</v>
      </c>
      <c r="W30">
        <f t="shared" si="16"/>
        <v>3.3381094628981098</v>
      </c>
      <c r="X30">
        <f t="shared" si="17"/>
        <v>1.6950654083645738</v>
      </c>
      <c r="Y30">
        <f t="shared" si="18"/>
        <v>-29.438934361304909</v>
      </c>
      <c r="Z30">
        <f t="shared" si="19"/>
        <v>64.679355928266958</v>
      </c>
      <c r="AA30">
        <f t="shared" si="20"/>
        <v>6.0250665462410398</v>
      </c>
      <c r="AB30">
        <f t="shared" si="21"/>
        <v>41.26550407133584</v>
      </c>
      <c r="AC30">
        <v>21</v>
      </c>
      <c r="AD30">
        <v>4</v>
      </c>
      <c r="AE30">
        <f t="shared" si="22"/>
        <v>1.0007801567922863</v>
      </c>
      <c r="AF30">
        <f t="shared" si="23"/>
        <v>7.8015679228626844E-2</v>
      </c>
      <c r="AG30">
        <f t="shared" si="24"/>
        <v>53877.332096404134</v>
      </c>
      <c r="AH30" t="s">
        <v>422</v>
      </c>
      <c r="AI30">
        <v>10245.6</v>
      </c>
      <c r="AJ30">
        <v>826.2</v>
      </c>
      <c r="AK30">
        <v>3638.77</v>
      </c>
      <c r="AL30">
        <f t="shared" si="25"/>
        <v>2812.5699999999997</v>
      </c>
      <c r="AM30">
        <f t="shared" si="26"/>
        <v>0.77294525347851051</v>
      </c>
      <c r="AN30">
        <v>-1.2081564832866201</v>
      </c>
      <c r="AO30" t="s">
        <v>418</v>
      </c>
      <c r="AP30" t="s">
        <v>418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-1.2078313641106804</v>
      </c>
      <c r="AW30" t="e">
        <f t="shared" si="30"/>
        <v>#DIV/0!</v>
      </c>
      <c r="AX30" t="e">
        <f t="shared" si="31"/>
        <v>#DIV/0!</v>
      </c>
      <c r="AY30">
        <f t="shared" si="32"/>
        <v>0.38707682942739446</v>
      </c>
      <c r="AZ30" t="e">
        <f t="shared" si="33"/>
        <v>#DIV/0!</v>
      </c>
      <c r="BA30" t="s">
        <v>418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1.2937526888219673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1599863022.5</v>
      </c>
      <c r="BO30">
        <v>401.13799999999998</v>
      </c>
      <c r="BP30">
        <v>400.01100000000002</v>
      </c>
      <c r="BQ30">
        <v>15.207700000000001</v>
      </c>
      <c r="BR30">
        <v>14.4194</v>
      </c>
      <c r="BS30">
        <v>401.62400000000002</v>
      </c>
      <c r="BT30">
        <v>15.446</v>
      </c>
      <c r="BU30">
        <v>499.97</v>
      </c>
      <c r="BV30">
        <v>101.199</v>
      </c>
      <c r="BW30">
        <v>9.9951700000000004E-2</v>
      </c>
      <c r="BX30">
        <v>25.818100000000001</v>
      </c>
      <c r="BY30">
        <v>25.2927</v>
      </c>
      <c r="BZ30">
        <v>999.9</v>
      </c>
      <c r="CA30">
        <v>0</v>
      </c>
      <c r="CB30">
        <v>0</v>
      </c>
      <c r="CC30">
        <v>10030</v>
      </c>
      <c r="CD30">
        <v>0</v>
      </c>
      <c r="CE30">
        <v>11.3896</v>
      </c>
      <c r="CF30">
        <v>1.16229</v>
      </c>
      <c r="CG30">
        <v>407.36900000000003</v>
      </c>
      <c r="CH30">
        <v>405.86399999999998</v>
      </c>
      <c r="CI30">
        <v>0.78820900000000005</v>
      </c>
      <c r="CJ30">
        <v>400.01100000000002</v>
      </c>
      <c r="CK30">
        <v>14.4194</v>
      </c>
      <c r="CL30">
        <v>1.5389999999999999</v>
      </c>
      <c r="CM30">
        <v>1.4592400000000001</v>
      </c>
      <c r="CN30">
        <v>13.3613</v>
      </c>
      <c r="CO30">
        <v>12.547599999999999</v>
      </c>
      <c r="CP30">
        <v>9.9996100000000008E-3</v>
      </c>
      <c r="CQ30">
        <v>0</v>
      </c>
      <c r="CR30">
        <v>0</v>
      </c>
      <c r="CS30">
        <v>0</v>
      </c>
      <c r="CT30">
        <v>824.95</v>
      </c>
      <c r="CU30">
        <v>9.9996100000000008E-3</v>
      </c>
      <c r="CV30">
        <v>68.95</v>
      </c>
      <c r="CW30">
        <v>11.2</v>
      </c>
      <c r="CX30">
        <v>40</v>
      </c>
      <c r="CY30">
        <v>44.125</v>
      </c>
      <c r="CZ30">
        <v>42.125</v>
      </c>
      <c r="DA30">
        <v>43.625</v>
      </c>
      <c r="DB30">
        <v>42.5</v>
      </c>
      <c r="DC30">
        <v>0</v>
      </c>
      <c r="DD30">
        <v>0</v>
      </c>
      <c r="DE30">
        <v>0</v>
      </c>
      <c r="DF30">
        <v>1401.5999999046301</v>
      </c>
      <c r="DG30">
        <v>0</v>
      </c>
      <c r="DH30">
        <v>826.2</v>
      </c>
      <c r="DI30">
        <v>-16.515384777953201</v>
      </c>
      <c r="DJ30">
        <v>3.0192308388631801</v>
      </c>
      <c r="DK30">
        <v>69.144000000000005</v>
      </c>
      <c r="DL30">
        <v>15</v>
      </c>
      <c r="DM30">
        <v>1599863039.5</v>
      </c>
      <c r="DN30" t="s">
        <v>423</v>
      </c>
      <c r="DO30">
        <v>1599863039.5</v>
      </c>
      <c r="DP30">
        <v>1599861595.0999999</v>
      </c>
      <c r="DQ30">
        <v>68</v>
      </c>
      <c r="DR30">
        <v>-3.5999999999999997E-2</v>
      </c>
      <c r="DS30">
        <v>0</v>
      </c>
      <c r="DT30">
        <v>-0.48599999999999999</v>
      </c>
      <c r="DU30">
        <v>-0.23799999999999999</v>
      </c>
      <c r="DV30">
        <v>400</v>
      </c>
      <c r="DW30">
        <v>14</v>
      </c>
      <c r="DX30">
        <v>0.31</v>
      </c>
      <c r="DY30">
        <v>0.03</v>
      </c>
      <c r="DZ30">
        <v>400</v>
      </c>
      <c r="EA30">
        <v>3.1505226481060099E-2</v>
      </c>
      <c r="EB30">
        <v>2.5579145469049401E-2</v>
      </c>
      <c r="EC30">
        <v>1</v>
      </c>
      <c r="ED30">
        <v>401.16225806451598</v>
      </c>
      <c r="EE30">
        <v>3.0096774193129699E-2</v>
      </c>
      <c r="EF30">
        <v>6.6622080130234696E-3</v>
      </c>
      <c r="EG30">
        <v>1</v>
      </c>
      <c r="EH30">
        <v>14.4188170731707</v>
      </c>
      <c r="EI30">
        <v>8.3686411149851408E-3</v>
      </c>
      <c r="EJ30">
        <v>1.0193021139604699E-3</v>
      </c>
      <c r="EK30">
        <v>1</v>
      </c>
      <c r="EL30">
        <v>15.209746341463401</v>
      </c>
      <c r="EM30">
        <v>-1.1165853658550599E-2</v>
      </c>
      <c r="EN30">
        <v>1.1655831914049099E-3</v>
      </c>
      <c r="EO30">
        <v>1</v>
      </c>
      <c r="EP30">
        <v>4</v>
      </c>
      <c r="EQ30">
        <v>4</v>
      </c>
      <c r="ER30" t="s">
        <v>361</v>
      </c>
      <c r="ES30">
        <v>2.9983499999999998</v>
      </c>
      <c r="ET30">
        <v>2.6941600000000001</v>
      </c>
      <c r="EU30">
        <v>0.10040200000000001</v>
      </c>
      <c r="EV30">
        <v>0.10051400000000001</v>
      </c>
      <c r="EW30">
        <v>7.9353300000000002E-2</v>
      </c>
      <c r="EX30">
        <v>7.5088799999999997E-2</v>
      </c>
      <c r="EY30">
        <v>28250.799999999999</v>
      </c>
      <c r="EZ30">
        <v>31903.7</v>
      </c>
      <c r="FA30">
        <v>27446</v>
      </c>
      <c r="FB30">
        <v>30713.9</v>
      </c>
      <c r="FC30">
        <v>35462.400000000001</v>
      </c>
      <c r="FD30">
        <v>39076.1</v>
      </c>
      <c r="FE30">
        <v>40571.1</v>
      </c>
      <c r="FF30">
        <v>45224.7</v>
      </c>
      <c r="FG30">
        <v>1.9257</v>
      </c>
      <c r="FH30">
        <v>1.9372499999999999</v>
      </c>
      <c r="FI30">
        <v>9.7453599999999998E-3</v>
      </c>
      <c r="FJ30">
        <v>0</v>
      </c>
      <c r="FK30">
        <v>25.1328</v>
      </c>
      <c r="FL30">
        <v>999.9</v>
      </c>
      <c r="FM30">
        <v>31.84</v>
      </c>
      <c r="FN30">
        <v>31.884</v>
      </c>
      <c r="FO30">
        <v>14.9251</v>
      </c>
      <c r="FP30">
        <v>61.584800000000001</v>
      </c>
      <c r="FQ30">
        <v>36.418300000000002</v>
      </c>
      <c r="FR30">
        <v>1</v>
      </c>
      <c r="FS30">
        <v>0.163379</v>
      </c>
      <c r="FT30">
        <v>1.89761</v>
      </c>
      <c r="FU30">
        <v>20.200600000000001</v>
      </c>
      <c r="FV30">
        <v>5.2232799999999999</v>
      </c>
      <c r="FW30">
        <v>12.027900000000001</v>
      </c>
      <c r="FX30">
        <v>4.9603000000000002</v>
      </c>
      <c r="FY30">
        <v>3.3018700000000001</v>
      </c>
      <c r="FZ30">
        <v>999.9</v>
      </c>
      <c r="GA30">
        <v>9878.1</v>
      </c>
      <c r="GB30">
        <v>9999</v>
      </c>
      <c r="GC30">
        <v>9999</v>
      </c>
      <c r="GD30">
        <v>1.87971</v>
      </c>
      <c r="GE30">
        <v>1.87653</v>
      </c>
      <c r="GF30">
        <v>1.8788100000000001</v>
      </c>
      <c r="GG30">
        <v>1.87859</v>
      </c>
      <c r="GH30">
        <v>1.87995</v>
      </c>
      <c r="GI30">
        <v>1.8729899999999999</v>
      </c>
      <c r="GJ30">
        <v>1.8806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-0.48599999999999999</v>
      </c>
      <c r="GZ30">
        <v>-0.23830000000000001</v>
      </c>
      <c r="HA30">
        <v>-0.45040000000000202</v>
      </c>
      <c r="HB30">
        <v>0</v>
      </c>
      <c r="HC30">
        <v>0</v>
      </c>
      <c r="HD30">
        <v>0</v>
      </c>
      <c r="HE30">
        <v>-0.23830000000000101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23.9</v>
      </c>
      <c r="HN30">
        <v>23.8</v>
      </c>
      <c r="HO30">
        <v>2</v>
      </c>
      <c r="HP30">
        <v>496.83300000000003</v>
      </c>
      <c r="HQ30">
        <v>487.42599999999999</v>
      </c>
      <c r="HR30">
        <v>22.999600000000001</v>
      </c>
      <c r="HS30">
        <v>29.445499999999999</v>
      </c>
      <c r="HT30">
        <v>30.0002</v>
      </c>
      <c r="HU30">
        <v>29.483799999999999</v>
      </c>
      <c r="HV30">
        <v>29.474599999999999</v>
      </c>
      <c r="HW30">
        <v>20.554500000000001</v>
      </c>
      <c r="HX30">
        <v>100</v>
      </c>
      <c r="HY30">
        <v>0</v>
      </c>
      <c r="HZ30">
        <v>23</v>
      </c>
      <c r="IA30">
        <v>400</v>
      </c>
      <c r="IB30">
        <v>12.2913</v>
      </c>
      <c r="IC30">
        <v>104.431</v>
      </c>
      <c r="ID30">
        <v>101.00700000000001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2020-09-11T17:25:25Z</dcterms:created>
  <dcterms:modified xsi:type="dcterms:W3CDTF">2020-09-21T13:58:50Z</dcterms:modified>
</cp:coreProperties>
</file>